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 Start Here" sheetId="1" r:id="rId5"/>
    <sheet state="visible" name="📊 Dashboard" sheetId="2" r:id="rId6"/>
    <sheet state="visible" name="📝 Plan" sheetId="3" r:id="rId7"/>
    <sheet state="visible" name="🧾 Transactions" sheetId="4" r:id="rId8"/>
    <sheet state="visible" name="🔧 Settings" sheetId="5" r:id="rId9"/>
  </sheets>
  <definedNames/>
  <calcPr/>
</workbook>
</file>

<file path=xl/sharedStrings.xml><?xml version="1.0" encoding="utf-8"?>
<sst xmlns="http://schemas.openxmlformats.org/spreadsheetml/2006/main" count="240" uniqueCount="113">
  <si>
    <t>Date</t>
  </si>
  <si>
    <t>Category</t>
  </si>
  <si>
    <t>Your Monthly Budget  💰</t>
  </si>
  <si>
    <t>What it was</t>
  </si>
  <si>
    <t>Amount</t>
  </si>
  <si>
    <t>Account</t>
  </si>
  <si>
    <t>Income or expense</t>
  </si>
  <si>
    <t>Group</t>
  </si>
  <si>
    <t>Notes</t>
  </si>
  <si>
    <t>Planned each month</t>
  </si>
  <si>
    <t>Salary</t>
  </si>
  <si>
    <t>Monthly Budget  💰</t>
  </si>
  <si>
    <t>Income</t>
  </si>
  <si>
    <t>A plan, a log, and a dashboard that shows you the difference. Free, yours, and nothing here asks you to sign up for anything.</t>
  </si>
  <si>
    <t>HOW TO USE IT</t>
  </si>
  <si>
    <t>1.  Open the Plan tab and change the numbers to yours. That list of categories is the only list in the file, so add a category there and it turns up everywhere else on its own.</t>
  </si>
  <si>
    <t>2.  Log what you spend on the Transactions tab. Pick the category from the dropdown and the group and the type fill themselves in.</t>
  </si>
  <si>
    <t>3.  Pick a month at the top of the Dashboard. Everything below it follows.</t>
  </si>
  <si>
    <t>4.  The transactions in there now are examples. Delete those rows whenever you like.</t>
  </si>
  <si>
    <t>GOOD TO KNOW</t>
  </si>
  <si>
    <t>Nothing here counts up to a fixed row. Add a thousand transactions and the totals still include the last one, which is the thing that breaks in most free budget sheets around row sixty.</t>
  </si>
  <si>
    <t>There is no year in this file and there never needs to be. The Dashboard reads today's month and year on its own, so it is still your budget next January.</t>
  </si>
  <si>
    <t>Side work</t>
  </si>
  <si>
    <t>If a category says Not in the plan on the Transactions tab, the name does not match anything on the Plan tab. Pick it from the dropdown and it will.</t>
  </si>
  <si>
    <t>What you meant to do with the money, next to what happened.</t>
  </si>
  <si>
    <t>Every formula in here is live. Change one number on the Plan tab and the Dashboard follows, offline, with nothing connected to a bank.</t>
  </si>
  <si>
    <t>FROM TEMPLACITY</t>
  </si>
  <si>
    <t>Rent or mortgage</t>
  </si>
  <si>
    <t>Expense</t>
  </si>
  <si>
    <t>We make planners and trackers for people who want one clear file rather than an app that wants your bank login. There are more of them, free ones included, on the site.</t>
  </si>
  <si>
    <t>Needs</t>
  </si>
  <si>
    <t>Current account</t>
  </si>
  <si>
    <t>Groceries</t>
  </si>
  <si>
    <t>SHOWING</t>
  </si>
  <si>
    <t>Month</t>
  </si>
  <si>
    <t>Electricity</t>
  </si>
  <si>
    <t>Water</t>
  </si>
  <si>
    <t>Internet</t>
  </si>
  <si>
    <t>Phone</t>
  </si>
  <si>
    <t>Transport</t>
  </si>
  <si>
    <t>Insurance</t>
  </si>
  <si>
    <t>Health</t>
  </si>
  <si>
    <t>Eating out</t>
  </si>
  <si>
    <t>Wants</t>
  </si>
  <si>
    <t>Coffee</t>
  </si>
  <si>
    <t>Year</t>
  </si>
  <si>
    <t>Subscriptions</t>
  </si>
  <si>
    <t>Clothes</t>
  </si>
  <si>
    <t>Hobbies</t>
  </si>
  <si>
    <t>Gifts</t>
  </si>
  <si>
    <t>Travel fund</t>
  </si>
  <si>
    <t>Emergency fund</t>
  </si>
  <si>
    <t>Savings</t>
  </si>
  <si>
    <t>Retirement</t>
  </si>
  <si>
    <t>Rent</t>
  </si>
  <si>
    <t>Debt payment</t>
  </si>
  <si>
    <t>Here is to a quieter month.  💰</t>
  </si>
  <si>
    <t>Weekly shop</t>
  </si>
  <si>
    <t>THIS MONTH</t>
  </si>
  <si>
    <t>WHERE IT WENT</t>
  </si>
  <si>
    <t>Money in</t>
  </si>
  <si>
    <t>Coffee and a bun</t>
  </si>
  <si>
    <t>Cash</t>
  </si>
  <si>
    <t>Money out</t>
  </si>
  <si>
    <t>Bus pass</t>
  </si>
  <si>
    <t>Planned to spend</t>
  </si>
  <si>
    <t>Your lists  🔧</t>
  </si>
  <si>
    <t>These fill the dropdowns. Your spending categories are not here, they live on the Plan tab, so there is only ever one place to add one.</t>
  </si>
  <si>
    <t>MONTHS</t>
  </si>
  <si>
    <t>GROUPS</t>
  </si>
  <si>
    <t>ACCOUNTS</t>
  </si>
  <si>
    <t>CURRENCY</t>
  </si>
  <si>
    <t>January</t>
  </si>
  <si>
    <t>Put aside</t>
  </si>
  <si>
    <t>Symbol</t>
  </si>
  <si>
    <t>$</t>
  </si>
  <si>
    <t>February</t>
  </si>
  <si>
    <t>Joint account</t>
  </si>
  <si>
    <t>March</t>
  </si>
  <si>
    <t>Credit card</t>
  </si>
  <si>
    <t>April</t>
  </si>
  <si>
    <t>May</t>
  </si>
  <si>
    <t>Left of the plan</t>
  </si>
  <si>
    <t>June</t>
  </si>
  <si>
    <t>July</t>
  </si>
  <si>
    <t>August</t>
  </si>
  <si>
    <t>September</t>
  </si>
  <si>
    <t>October</t>
  </si>
  <si>
    <t>November</t>
  </si>
  <si>
    <t>December</t>
  </si>
  <si>
    <t>Of everything that went out this month.</t>
  </si>
  <si>
    <t>In minus out</t>
  </si>
  <si>
    <t>EVERY CATEGORY, PLAN AGAINST ACTUAL</t>
  </si>
  <si>
    <t>Planned</t>
  </si>
  <si>
    <t>Actual</t>
  </si>
  <si>
    <t>Difference</t>
  </si>
  <si>
    <t>Streaming</t>
  </si>
  <si>
    <t>Dinner out</t>
  </si>
  <si>
    <t>Into savings</t>
  </si>
  <si>
    <t>Broadband</t>
  </si>
  <si>
    <t>Phone bill</t>
  </si>
  <si>
    <t>Freelance invoice</t>
  </si>
  <si>
    <t>New running shoes</t>
  </si>
  <si>
    <t>Birthday present</t>
  </si>
  <si>
    <t>Coffee with Sam</t>
  </si>
  <si>
    <t>Car insurance</t>
  </si>
  <si>
    <t>Pharmacy</t>
  </si>
  <si>
    <t>Retirement transfer</t>
  </si>
  <si>
    <t>Groceries for the month</t>
  </si>
  <si>
    <t>Weekend away</t>
  </si>
  <si>
    <t>MONTH BY MONTH, THIS YEAR</t>
  </si>
  <si>
    <t>In</t>
  </si>
  <si>
    <t>Out</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</si>
</sst>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yyyy-mm-dd"/>
    <numFmt numFmtId="165" formatCode="&quot;$&quot;#,##0.00"/>
  </numFmts>
  <fonts count="14">
    <font>
      <sz val="11.0"/>
      <color theme="1"/>
      <name val="Calibri"/>
      <scheme val="minor"/>
    </font>
    <font>
      <b/>
      <sz val="11.0"/>
      <color rgb="FFFFFFFF"/>
      <name val="Arial"/>
    </font>
    <font>
      <b/>
      <sz val="19.0"/>
      <color rgb="FFFFFFFF"/>
      <name val="Arial"/>
    </font>
    <font>
      <sz val="11.0"/>
      <color rgb="FF2E3B33"/>
      <name val="Arial"/>
    </font>
    <font/>
    <font>
      <color theme="1"/>
      <name val="Calibri"/>
      <scheme val="minor"/>
    </font>
    <font>
      <sz val="11.0"/>
      <color rgb="FF7C7C7C"/>
      <name val="Arial"/>
    </font>
    <font>
      <b/>
      <sz val="10.0"/>
      <color rgb="FF3F7A5E"/>
      <name val="Arial"/>
    </font>
    <font>
      <b/>
      <sz val="12.0"/>
      <color rgb="FF2E3B33"/>
      <name val="Arial"/>
    </font>
    <font>
      <b/>
      <u/>
      <sz val="13.0"/>
      <color rgb="FF3F7A5E"/>
      <name val="Arial"/>
    </font>
    <font>
      <sz val="11.0"/>
      <color theme="1"/>
      <name val="Calibri"/>
    </font>
    <font>
      <b/>
      <sz val="20.0"/>
      <color rgb="FF2E3B33"/>
      <name val="Arial"/>
    </font>
    <font>
      <sz val="11.0"/>
      <color rgb="FF3F7A5E"/>
      <name val="Arial"/>
    </font>
    <font>
      <sz val="10.0"/>
      <color rgb="FF7C7C7C"/>
      <name val="Arial"/>
    </font>
  </fonts>
  <fills count="10">
    <fill>
      <patternFill patternType="none"/>
    </fill>
    <fill>
      <patternFill patternType="lightGray"/>
    </fill>
    <fill>
      <patternFill patternType="solid">
        <fgColor rgb="FF46705C"/>
        <bgColor rgb="FF46705C"/>
      </patternFill>
    </fill>
    <fill>
      <patternFill patternType="solid">
        <fgColor rgb="FF2E3B33"/>
        <bgColor rgb="FF2E3B33"/>
      </patternFill>
    </fill>
    <fill>
      <patternFill patternType="solid">
        <fgColor rgb="FFEEF5F0"/>
        <bgColor rgb="FFEEF5F0"/>
      </patternFill>
    </fill>
    <fill>
      <patternFill patternType="solid">
        <fgColor rgb="FFF7FAF8"/>
        <bgColor rgb="FFF7FAF8"/>
      </patternFill>
    </fill>
    <fill>
      <patternFill patternType="solid">
        <fgColor rgb="FFE3EFE7"/>
        <bgColor rgb="FFE3EFE7"/>
      </patternFill>
    </fill>
    <fill>
      <patternFill patternType="solid">
        <fgColor rgb="FFE9F1DD"/>
        <bgColor rgb="FFE9F1DD"/>
      </patternFill>
    </fill>
    <fill>
      <patternFill patternType="solid">
        <fgColor rgb="FFF4F0DA"/>
        <bgColor rgb="FFF4F0DA"/>
      </patternFill>
    </fill>
    <fill>
      <patternFill patternType="solid">
        <fgColor rgb="FFF6E8DC"/>
        <bgColor rgb="FFF6E8DC"/>
      </patternFill>
    </fill>
  </fills>
  <borders count="13">
    <border/>
    <border>
      <left style="thin">
        <color rgb="FFDAE5DE"/>
      </left>
      <right style="thin">
        <color rgb="FFDAE5DE"/>
      </right>
      <top style="thin">
        <color rgb="FFDAE5DE"/>
      </top>
      <bottom style="thin">
        <color rgb="FFDAE5DE"/>
      </bottom>
    </border>
    <border>
      <left/>
      <top/>
      <bottom/>
    </border>
    <border>
      <top/>
      <bottom/>
    </border>
    <border>
      <right/>
      <top/>
      <bottom/>
    </border>
    <border>
      <left style="thin">
        <color rgb="FFDAE5DE"/>
      </left>
      <top style="thin">
        <color rgb="FFDAE5DE"/>
      </top>
    </border>
    <border>
      <top style="thin">
        <color rgb="FFDAE5DE"/>
      </top>
    </border>
    <border>
      <right style="thin">
        <color rgb="FFDAE5DE"/>
      </right>
      <top style="thin">
        <color rgb="FFDAE5DE"/>
      </top>
    </border>
    <border>
      <left style="thin">
        <color rgb="FFDAE5DE"/>
      </left>
    </border>
    <border>
      <right style="thin">
        <color rgb="FFDAE5DE"/>
      </right>
    </border>
    <border>
      <left style="thin">
        <color rgb="FFDAE5DE"/>
      </left>
      <bottom style="thin">
        <color rgb="FFDAE5DE"/>
      </bottom>
    </border>
    <border>
      <bottom style="thin">
        <color rgb="FFDAE5DE"/>
      </bottom>
    </border>
    <border>
      <right style="thin">
        <color rgb="FFDAE5DE"/>
      </right>
      <bottom style="thin">
        <color rgb="FFDAE5DE"/>
      </bottom>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3" fontId="2" numFmtId="0" xfId="0" applyAlignment="1" applyBorder="1" applyFill="1" applyFont="1">
      <alignment horizontal="center" shrinkToFit="0" vertical="center" wrapText="1"/>
    </xf>
    <xf borderId="0" fillId="0" fontId="3" numFmtId="0" xfId="0" applyFont="1"/>
    <xf borderId="3" fillId="0" fontId="4" numFmtId="0" xfId="0" applyBorder="1" applyFont="1"/>
    <xf borderId="0" fillId="0" fontId="5" numFmtId="0" xfId="0" applyFont="1"/>
    <xf borderId="4" fillId="0" fontId="4" numFmtId="0" xfId="0" applyBorder="1" applyFont="1"/>
    <xf borderId="0" fillId="0" fontId="6" numFmtId="0" xfId="0" applyAlignment="1" applyFont="1">
      <alignment horizontal="left" shrinkToFit="0" vertical="center" wrapText="1"/>
    </xf>
    <xf borderId="0" fillId="0" fontId="3" numFmtId="164" xfId="0" applyFont="1" applyNumberFormat="1"/>
    <xf borderId="0" fillId="0" fontId="7" numFmtId="0" xfId="0" applyAlignment="1" applyFont="1">
      <alignment horizontal="left" vertical="center"/>
    </xf>
    <xf borderId="0" fillId="0" fontId="3" numFmtId="0" xfId="0" applyAlignment="1" applyFont="1">
      <alignment horizontal="left" shrinkToFit="0" vertical="center" wrapText="1"/>
    </xf>
    <xf borderId="0" fillId="0" fontId="3" numFmtId="165" xfId="0" applyFont="1" applyNumberFormat="1"/>
    <xf borderId="0" fillId="0" fontId="6" numFmtId="0" xfId="0" applyAlignment="1" applyFont="1">
      <alignment horizontal="left" vertical="center"/>
    </xf>
    <xf borderId="5" fillId="4" fontId="3" numFmtId="0" xfId="0" applyAlignment="1" applyBorder="1" applyFill="1" applyFont="1">
      <alignment horizontal="left" shrinkToFit="0" vertical="center" wrapText="1"/>
    </xf>
    <xf borderId="1" fillId="5" fontId="6" numFmtId="0" xfId="0" applyAlignment="1" applyBorder="1" applyFill="1" applyFont="1">
      <alignment horizontal="left" vertical="center"/>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 fillId="4" fontId="8" numFmtId="0" xfId="0" applyAlignment="1" applyBorder="1" applyFont="1">
      <alignment horizontal="right" vertical="center"/>
    </xf>
    <xf borderId="1" fillId="4" fontId="8" numFmtId="1" xfId="0" applyAlignment="1" applyBorder="1" applyFont="1" applyNumberFormat="1">
      <alignment horizontal="right" vertical="center"/>
    </xf>
    <xf borderId="8" fillId="4" fontId="9" numFmtId="0" xfId="0" applyAlignment="1" applyBorder="1" applyFont="1">
      <alignment horizontal="left" vertical="center"/>
    </xf>
    <xf borderId="10" fillId="4" fontId="10" numFmtId="0" xfId="0" applyBorder="1" applyFont="1"/>
    <xf borderId="11" fillId="4" fontId="10" numFmtId="0" xfId="0" applyBorder="1" applyFont="1"/>
    <xf borderId="12" fillId="4" fontId="10" numFmtId="0" xfId="0" applyBorder="1" applyFont="1"/>
    <xf borderId="0" fillId="0" fontId="8" numFmtId="0" xfId="0" applyAlignment="1" applyFont="1">
      <alignment horizontal="center" shrinkToFit="0" vertical="center" wrapText="1"/>
    </xf>
    <xf borderId="5" fillId="4" fontId="11" numFmtId="0" xfId="0" applyAlignment="1" applyBorder="1" applyFont="1">
      <alignment horizontal="center" shrinkToFit="0" vertical="center" wrapText="1"/>
    </xf>
    <xf borderId="10" fillId="0" fontId="4" numFmtId="0" xfId="0" applyBorder="1" applyFont="1"/>
    <xf borderId="11" fillId="0" fontId="4" numFmtId="0" xfId="0" applyBorder="1" applyFont="1"/>
    <xf borderId="12" fillId="0" fontId="4" numFmtId="0" xfId="0" applyBorder="1" applyFont="1"/>
    <xf borderId="0" fillId="0" fontId="12" numFmtId="0" xfId="0" applyAlignment="1" applyFont="1">
      <alignment horizontal="center" vertical="center"/>
    </xf>
    <xf borderId="1" fillId="5" fontId="8" numFmtId="165" xfId="0" applyAlignment="1" applyBorder="1" applyFont="1" applyNumberFormat="1">
      <alignment horizontal="right" vertical="center"/>
    </xf>
    <xf borderId="0" fillId="0" fontId="3" numFmtId="0" xfId="0" applyAlignment="1" applyFont="1">
      <alignment horizontal="left" vertical="center"/>
    </xf>
    <xf borderId="0" fillId="0" fontId="3" numFmtId="165" xfId="0" applyAlignment="1" applyFont="1" applyNumberFormat="1">
      <alignment horizontal="right" vertical="center"/>
    </xf>
    <xf borderId="0" fillId="0" fontId="12" numFmtId="0" xfId="0" applyAlignment="1" applyFont="1">
      <alignment horizontal="left" vertical="center"/>
    </xf>
    <xf borderId="1" fillId="5" fontId="3" numFmtId="0" xfId="0" applyAlignment="1" applyBorder="1" applyFont="1">
      <alignment horizontal="left" vertical="center"/>
    </xf>
    <xf borderId="1" fillId="6" fontId="3" numFmtId="0" xfId="0" applyAlignment="1" applyBorder="1" applyFill="1" applyFont="1">
      <alignment horizontal="left" vertical="center"/>
    </xf>
    <xf borderId="1" fillId="7" fontId="3" numFmtId="0" xfId="0" applyAlignment="1" applyBorder="1" applyFill="1" applyFont="1">
      <alignment horizontal="left" vertical="center"/>
    </xf>
    <xf borderId="1" fillId="8" fontId="3" numFmtId="0" xfId="0" applyAlignment="1" applyBorder="1" applyFill="1" applyFont="1">
      <alignment horizontal="left" vertical="center"/>
    </xf>
    <xf borderId="1" fillId="9" fontId="3" numFmtId="0" xfId="0" applyAlignment="1" applyBorder="1" applyFill="1" applyFont="1">
      <alignment horizontal="left" vertical="center"/>
    </xf>
    <xf borderId="1" fillId="4" fontId="8" numFmtId="165" xfId="0" applyAlignment="1" applyBorder="1" applyFont="1" applyNumberFormat="1">
      <alignment horizontal="right" vertical="center"/>
    </xf>
    <xf borderId="0" fillId="0" fontId="13" numFmtId="0" xfId="0" applyAlignment="1" applyFont="1">
      <alignment horizontal="left" vertical="center"/>
    </xf>
    <xf borderId="0" fillId="0" fontId="3" numFmtId="3" xfId="0" applyAlignment="1" applyFont="1" applyNumberFormat="1">
      <alignment horizontal="right" vertical="center"/>
    </xf>
  </cellXfs>
  <cellStyles count="1">
    <cellStyle xfId="0" name="Normal" builtinId="0"/>
  </cellStyles>
  <dxfs count="2">
    <dxf>
      <font/>
      <fill>
        <patternFill patternType="solid">
          <fgColor rgb="FFF3F8F5"/>
          <bgColor rgb="FFF3F8F5"/>
        </patternFill>
      </fill>
      <border/>
    </dxf>
    <dxf>
      <font/>
      <fill>
        <patternFill patternType="solid">
          <fgColor rgb="FFFAD9D9"/>
          <bgColor rgb="FFFAD9D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3EFE7"/>
    <pageSetUpPr fitToPage="1"/>
  </sheetPr>
  <sheetViews>
    <sheetView showGridLines="0" workbookViewId="0"/>
  </sheetViews>
  <sheetFormatPr customHeight="1" defaultColWidth="14.43" defaultRowHeight="15.0"/>
  <cols>
    <col customWidth="1" min="1" max="1" width="2.0"/>
    <col customWidth="1" min="2" max="8" width="16.0"/>
    <col customWidth="1" min="9" max="26" width="8.71"/>
  </cols>
  <sheetData>
    <row r="2" ht="39.75" customHeight="1">
      <c r="B2" s="2" t="s">
        <v>2</v>
      </c>
      <c r="C2" s="4"/>
      <c r="D2" s="4"/>
      <c r="E2" s="4"/>
      <c r="F2" s="4"/>
      <c r="G2" s="4"/>
      <c r="H2" s="6"/>
    </row>
    <row r="4" ht="25.5" customHeight="1">
      <c r="B4" s="7" t="s">
        <v>13</v>
      </c>
    </row>
    <row r="6">
      <c r="B6" s="9" t="s">
        <v>14</v>
      </c>
    </row>
    <row r="7" ht="39.75" customHeight="1">
      <c r="B7" s="10" t="s">
        <v>15</v>
      </c>
    </row>
    <row r="8" ht="39.75" customHeight="1">
      <c r="B8" s="10" t="s">
        <v>16</v>
      </c>
    </row>
    <row r="9" ht="24.0" customHeight="1">
      <c r="B9" s="10" t="s">
        <v>17</v>
      </c>
    </row>
    <row r="10" ht="24.0" customHeight="1">
      <c r="B10" s="10" t="s">
        <v>18</v>
      </c>
    </row>
    <row r="12">
      <c r="B12" s="9" t="s">
        <v>19</v>
      </c>
    </row>
    <row r="13" ht="39.75" customHeight="1">
      <c r="B13" s="10" t="s">
        <v>20</v>
      </c>
    </row>
    <row r="14" ht="39.75" customHeight="1">
      <c r="B14" s="10" t="s">
        <v>21</v>
      </c>
    </row>
    <row r="15" ht="39.75" customHeight="1">
      <c r="B15" s="10" t="s">
        <v>23</v>
      </c>
    </row>
    <row r="16" ht="39.75" customHeight="1">
      <c r="B16" s="10" t="s">
        <v>25</v>
      </c>
    </row>
    <row r="18">
      <c r="B18" s="9" t="s">
        <v>26</v>
      </c>
    </row>
    <row r="19" ht="61.5" customHeight="1">
      <c r="B19" s="13" t="s">
        <v>29</v>
      </c>
      <c r="C19" s="15"/>
      <c r="D19" s="15"/>
      <c r="E19" s="15"/>
      <c r="F19" s="15"/>
      <c r="G19" s="15"/>
      <c r="H19" s="16"/>
    </row>
    <row r="20">
      <c r="B20" s="17"/>
      <c r="H20" s="18"/>
    </row>
    <row r="21" ht="15.75" customHeight="1">
      <c r="B21" s="17"/>
      <c r="H21" s="18"/>
    </row>
    <row r="22" ht="27.75" customHeight="1">
      <c r="B22" s="21" t="str">
        <f>HYPERLINK("https://templacity.com/","→  More free templates at templacity.com")</f>
        <v>→  More free templates at templacity.com</v>
      </c>
      <c r="H22" s="18"/>
    </row>
    <row r="23" ht="15.75" customHeight="1">
      <c r="B23" s="22"/>
      <c r="C23" s="23"/>
      <c r="D23" s="23"/>
      <c r="E23" s="23"/>
      <c r="F23" s="23"/>
      <c r="G23" s="23"/>
      <c r="H23" s="24"/>
    </row>
    <row r="24" ht="15.75" customHeight="1"/>
    <row r="25" ht="15.75" customHeight="1">
      <c r="B25" s="25" t="s">
        <v>56</v>
      </c>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B14:H14"/>
    <mergeCell ref="B15:H15"/>
    <mergeCell ref="B16:H16"/>
    <mergeCell ref="B19:H21"/>
    <mergeCell ref="B22:H22"/>
    <mergeCell ref="B25:H25"/>
    <mergeCell ref="B2:H2"/>
    <mergeCell ref="B4:H4"/>
    <mergeCell ref="B7:H7"/>
    <mergeCell ref="B8:H8"/>
    <mergeCell ref="B9:H9"/>
    <mergeCell ref="B10:H10"/>
    <mergeCell ref="B13:H13"/>
  </mergeCells>
  <printOptions/>
  <pageMargins bottom="1.0" footer="0.0" header="0.0" left="0.75" right="0.75" top="1.0"/>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EF5F0"/>
    <pageSetUpPr fitToPage="1"/>
  </sheetPr>
  <sheetViews>
    <sheetView showGridLines="0" workbookViewId="0"/>
  </sheetViews>
  <sheetFormatPr customHeight="1" defaultColWidth="14.43" defaultRowHeight="15.0"/>
  <cols>
    <col customWidth="1" min="1" max="1" width="2.0"/>
    <col customWidth="1" min="2" max="2" width="26.0"/>
    <col customWidth="1" min="3" max="5" width="13.0"/>
    <col customWidth="1" min="6" max="6" width="17.0"/>
    <col customWidth="1" min="7" max="7" width="2.0"/>
    <col customWidth="1" min="8" max="8" width="17.0"/>
    <col customWidth="1" min="9" max="9" width="13.0"/>
    <col customWidth="1" min="10" max="10" width="17.0"/>
    <col customWidth="1" min="11" max="11" width="8.71"/>
    <col customWidth="1" hidden="1" min="12" max="13" width="13.0"/>
    <col customWidth="1" min="14" max="26" width="8.71"/>
  </cols>
  <sheetData>
    <row r="1">
      <c r="L1" s="5">
        <f>IFERROR(MATCH($D$6,'🔧 Settings'!$B$7:$B$18,0),MONTH(TODAY()))</f>
        <v>8</v>
      </c>
    </row>
    <row r="2" ht="39.75" customHeight="1">
      <c r="B2" s="2" t="s">
        <v>11</v>
      </c>
      <c r="C2" s="4"/>
      <c r="D2" s="4"/>
      <c r="E2" s="4"/>
      <c r="F2" s="4"/>
      <c r="G2" s="4"/>
      <c r="H2" s="4"/>
      <c r="I2" s="4"/>
      <c r="J2" s="6"/>
      <c r="L2" s="5">
        <f>IFERROR(MIN(1,$D$15/$D$16),0)</f>
        <v>0.7971714286</v>
      </c>
    </row>
    <row r="3">
      <c r="B3" s="12" t="s">
        <v>24</v>
      </c>
    </row>
    <row r="5">
      <c r="B5" s="9" t="s">
        <v>33</v>
      </c>
    </row>
    <row r="6" ht="24.0" customHeight="1">
      <c r="B6" s="14" t="s">
        <v>34</v>
      </c>
      <c r="C6" s="14"/>
      <c r="D6" s="19" t="str">
        <f>TEXT(TODAY(),"mmmm")</f>
        <v>August</v>
      </c>
    </row>
    <row r="7" ht="24.0" customHeight="1">
      <c r="B7" s="14" t="s">
        <v>45</v>
      </c>
      <c r="C7" s="14"/>
      <c r="D7" s="20">
        <f>YEAR(TODAY())</f>
        <v>2026</v>
      </c>
    </row>
    <row r="9">
      <c r="B9" s="26" t="str">
        <f>IF($D$18&gt;=0,'🔧 Settings'!$I$7&amp;TEXT($D$18,"#,##0")&amp;" still to spend in "&amp;$D$6,'🔧 Settings'!$I$7&amp;TEXT(-$D$18,"#,##0")&amp;" over the plan in "&amp;$D$6)</f>
        <v>$639 still to spend in August</v>
      </c>
      <c r="C9" s="15"/>
      <c r="D9" s="15"/>
      <c r="E9" s="15"/>
      <c r="F9" s="15"/>
      <c r="G9" s="15"/>
      <c r="H9" s="15"/>
      <c r="I9" s="15"/>
      <c r="J9" s="16"/>
    </row>
    <row r="10">
      <c r="B10" s="27"/>
      <c r="C10" s="28"/>
      <c r="D10" s="28"/>
      <c r="E10" s="28"/>
      <c r="F10" s="28"/>
      <c r="G10" s="28"/>
      <c r="H10" s="28"/>
      <c r="I10" s="28"/>
      <c r="J10" s="29"/>
    </row>
    <row r="11" ht="24.0" customHeight="1">
      <c r="B11" s="30" t="str">
        <f>REPT("■",MIN(30,MAX(0,ROUND($L$2*30,0))))&amp;REPT("□",30-MIN(30,MAX(0,ROUND($L$2*30,0))))&amp;"   "&amp;TEXT($L$2,"0%")</f>
        <v>■■■■■■■■■■■■■■■■■■■■■■■■□□□□□□   80%</v>
      </c>
    </row>
    <row r="13">
      <c r="B13" s="9" t="s">
        <v>58</v>
      </c>
      <c r="H13" s="9" t="s">
        <v>59</v>
      </c>
    </row>
    <row r="14">
      <c r="B14" s="14" t="s">
        <v>60</v>
      </c>
      <c r="C14" s="14"/>
      <c r="D14" s="31">
        <f>SUMIFS('🧾 Transactions'!$D:$D,'🧾 Transactions'!$F:$F,"Income",'🧾 Transactions'!$A:$A,"&gt;="&amp;DATE($D$7,$L$1,1),'🧾 Transactions'!$A:$A,"&lt;="&amp;DATE($D$7,$L$1+1,1)-1)</f>
        <v>3520</v>
      </c>
      <c r="H14" s="32" t="s">
        <v>30</v>
      </c>
      <c r="I14" s="33">
        <f>SUMIFS('🧾 Transactions'!$D:$D,'🧾 Transactions'!$G:$G,"Needs",'🧾 Transactions'!$A:$A,"&gt;="&amp;DATE($D$7,$L$1,1),'🧾 Transactions'!$A:$A,"&lt;="&amp;DATE($D$7,$L$1+1,1)-1)</f>
        <v>1861.2</v>
      </c>
      <c r="J14" s="34" t="str">
        <f t="shared" ref="J14:J16" si="1">IF(N($I14)&lt;=0,"",REPT("■",MAX(1,MIN(13,ROUND(IF(MAX($I$14:$I$16)=0,0,$I14/MAX($I$14:$I$16))*13,0)))))</f>
        <v>■■■■■■■■■■■■■</v>
      </c>
    </row>
    <row r="15">
      <c r="B15" s="14" t="s">
        <v>63</v>
      </c>
      <c r="C15" s="14"/>
      <c r="D15" s="31">
        <f>SUMIFS('🧾 Transactions'!$D:$D,'🧾 Transactions'!$F:$F,"Expense",'🧾 Transactions'!$A:$A,"&gt;="&amp;DATE($D$7,$L$1,1),'🧾 Transactions'!$A:$A,"&lt;="&amp;DATE($D$7,$L$1+1,1)-1)</f>
        <v>2511.09</v>
      </c>
      <c r="H15" s="32" t="s">
        <v>43</v>
      </c>
      <c r="I15" s="33">
        <f>SUMIFS('🧾 Transactions'!$D:$D,'🧾 Transactions'!$G:$G,"Wants",'🧾 Transactions'!$A:$A,"&gt;="&amp;DATE($D$7,$L$1,1),'🧾 Transactions'!$A:$A,"&lt;="&amp;DATE($D$7,$L$1+1,1)-1)</f>
        <v>199.89</v>
      </c>
      <c r="J15" s="34" t="str">
        <f t="shared" si="1"/>
        <v>■</v>
      </c>
    </row>
    <row r="16">
      <c r="B16" s="14" t="s">
        <v>65</v>
      </c>
      <c r="C16" s="14"/>
      <c r="D16" s="31">
        <f>SUMIFS('📝 Plan'!$D:$D,'📝 Plan'!$B:$B,"Expense")</f>
        <v>3150</v>
      </c>
      <c r="H16" s="32" t="s">
        <v>52</v>
      </c>
      <c r="I16" s="33">
        <f>SUMIFS('🧾 Transactions'!$D:$D,'🧾 Transactions'!$G:$G,"Savings",'🧾 Transactions'!$A:$A,"&gt;="&amp;DATE($D$7,$L$1,1),'🧾 Transactions'!$A:$A,"&lt;="&amp;DATE($D$7,$L$1+1,1)-1)</f>
        <v>450</v>
      </c>
      <c r="J16" s="34" t="str">
        <f t="shared" si="1"/>
        <v>■■■</v>
      </c>
    </row>
    <row r="17">
      <c r="B17" s="14" t="s">
        <v>73</v>
      </c>
      <c r="C17" s="14"/>
      <c r="D17" s="31">
        <f>SUMIFS('🧾 Transactions'!$D:$D,'🧾 Transactions'!$G:$G,"Savings",'🧾 Transactions'!$A:$A,"&gt;="&amp;DATE($D$7,$L$1,1),'🧾 Transactions'!$A:$A,"&lt;="&amp;DATE($D$7,$L$1+1,1)-1)</f>
        <v>450</v>
      </c>
    </row>
    <row r="18">
      <c r="B18" s="14" t="s">
        <v>82</v>
      </c>
      <c r="C18" s="14"/>
      <c r="D18" s="40">
        <f>$D$16-$D$15</f>
        <v>638.91</v>
      </c>
      <c r="H18" s="41" t="s">
        <v>90</v>
      </c>
    </row>
    <row r="19">
      <c r="B19" s="14" t="s">
        <v>91</v>
      </c>
      <c r="C19" s="14"/>
      <c r="D19" s="40">
        <f>$D$14-$D$15</f>
        <v>1008.91</v>
      </c>
    </row>
    <row r="21" ht="15.75" customHeight="1">
      <c r="B21" s="9" t="s">
        <v>92</v>
      </c>
    </row>
    <row r="22" ht="24.0" customHeight="1">
      <c r="B22" s="1" t="s">
        <v>1</v>
      </c>
      <c r="C22" s="1" t="s">
        <v>93</v>
      </c>
      <c r="D22" s="1" t="s">
        <v>94</v>
      </c>
      <c r="E22" s="1" t="s">
        <v>95</v>
      </c>
      <c r="F22" s="1"/>
    </row>
    <row r="23" ht="19.5" customHeight="1">
      <c r="B23" s="32" t="str">
        <f>IF('📝 Plan'!$A2="","",'📝 Plan'!$A2)</f>
        <v>Salary</v>
      </c>
      <c r="C23" s="33">
        <f>IF($B23="","",'📝 Plan'!$D2)</f>
        <v>3200</v>
      </c>
      <c r="D23" s="33">
        <f>IF($B23="","",SUMIFS('🧾 Transactions'!$D:$D,'🧾 Transactions'!$C:$C,$B23,'🧾 Transactions'!$A:$A,"&gt;="&amp;DATE($D$7,$L$1,1),'🧾 Transactions'!$A:$A,"&lt;="&amp;DATE($D$7,$L$1+1,1)-1))</f>
        <v>3200</v>
      </c>
      <c r="E23" s="33">
        <f>IF($B23="","",IF('📝 Plan'!$B2="Income",$D23-$C23,$C23-$D23))</f>
        <v>0</v>
      </c>
      <c r="F23" s="34" t="str">
        <f t="shared" ref="F23:F53" si="2">IF(N($M23)&lt;=0,"",REPT("■",MAX(1,MIN(14,ROUND(IF(MAX($M$23:$M$53)=0,0,$M23/MAX($M$23:$M$53))*14,0)))))</f>
        <v/>
      </c>
      <c r="M23" s="5">
        <f>IF('📝 Plan'!$B2="Expense",N($D23),0)</f>
        <v>0</v>
      </c>
    </row>
    <row r="24" ht="19.5" customHeight="1">
      <c r="B24" s="32" t="str">
        <f>IF('📝 Plan'!$A3="","",'📝 Plan'!$A3)</f>
        <v>Side work</v>
      </c>
      <c r="C24" s="33">
        <f>IF($B24="","",'📝 Plan'!$D3)</f>
        <v>250</v>
      </c>
      <c r="D24" s="33">
        <f>IF($B24="","",SUMIFS('🧾 Transactions'!$D:$D,'🧾 Transactions'!$C:$C,$B24,'🧾 Transactions'!$A:$A,"&gt;="&amp;DATE($D$7,$L$1,1),'🧾 Transactions'!$A:$A,"&lt;="&amp;DATE($D$7,$L$1+1,1)-1))</f>
        <v>320</v>
      </c>
      <c r="E24" s="33">
        <f>IF($B24="","",IF('📝 Plan'!$B3="Income",$D24-$C24,$C24-$D24))</f>
        <v>70</v>
      </c>
      <c r="F24" s="34" t="str">
        <f t="shared" si="2"/>
        <v/>
      </c>
      <c r="M24" s="5">
        <f>IF('📝 Plan'!$B3="Expense",N($D24),0)</f>
        <v>0</v>
      </c>
    </row>
    <row r="25" ht="19.5" customHeight="1">
      <c r="B25" s="32" t="str">
        <f>IF('📝 Plan'!$A4="","",'📝 Plan'!$A4)</f>
        <v>Rent or mortgage</v>
      </c>
      <c r="C25" s="33">
        <f>IF($B25="","",'📝 Plan'!$D4)</f>
        <v>1150</v>
      </c>
      <c r="D25" s="33">
        <f>IF($B25="","",SUMIFS('🧾 Transactions'!$D:$D,'🧾 Transactions'!$C:$C,$B25,'🧾 Transactions'!$A:$A,"&gt;="&amp;DATE($D$7,$L$1,1),'🧾 Transactions'!$A:$A,"&lt;="&amp;DATE($D$7,$L$1+1,1)-1))</f>
        <v>1150</v>
      </c>
      <c r="E25" s="33">
        <f>IF($B25="","",IF('📝 Plan'!$B4="Income",$D25-$C25,$C25-$D25))</f>
        <v>0</v>
      </c>
      <c r="F25" s="34" t="str">
        <f t="shared" si="2"/>
        <v>■■■■■■■■■■■■■■</v>
      </c>
      <c r="M25" s="5">
        <f>IF('📝 Plan'!$B4="Expense",N($D25),0)</f>
        <v>1150</v>
      </c>
    </row>
    <row r="26" ht="19.5" customHeight="1">
      <c r="B26" s="32" t="str">
        <f>IF('📝 Plan'!$A5="","",'📝 Plan'!$A5)</f>
        <v>Groceries</v>
      </c>
      <c r="C26" s="33">
        <f>IF($B26="","",'📝 Plan'!$D5)</f>
        <v>420</v>
      </c>
      <c r="D26" s="33">
        <f>IF($B26="","",SUMIFS('🧾 Transactions'!$D:$D,'🧾 Transactions'!$C:$C,$B26,'🧾 Transactions'!$A:$A,"&gt;="&amp;DATE($D$7,$L$1,1),'🧾 Transactions'!$A:$A,"&lt;="&amp;DATE($D$7,$L$1+1,1)-1))</f>
        <v>380.45</v>
      </c>
      <c r="E26" s="33">
        <f>IF($B26="","",IF('📝 Plan'!$B5="Income",$D26-$C26,$C26-$D26))</f>
        <v>39.55</v>
      </c>
      <c r="F26" s="34" t="str">
        <f t="shared" si="2"/>
        <v>■■■■■</v>
      </c>
      <c r="M26" s="5">
        <f>IF('📝 Plan'!$B5="Expense",N($D26),0)</f>
        <v>380.45</v>
      </c>
    </row>
    <row r="27" ht="19.5" customHeight="1">
      <c r="B27" s="32" t="str">
        <f>IF('📝 Plan'!$A6="","",'📝 Plan'!$A6)</f>
        <v>Electricity</v>
      </c>
      <c r="C27" s="33">
        <f>IF($B27="","",'📝 Plan'!$D6)</f>
        <v>85</v>
      </c>
      <c r="D27" s="33">
        <f>IF($B27="","",SUMIFS('🧾 Transactions'!$D:$D,'🧾 Transactions'!$C:$C,$B27,'🧾 Transactions'!$A:$A,"&gt;="&amp;DATE($D$7,$L$1,1),'🧾 Transactions'!$A:$A,"&lt;="&amp;DATE($D$7,$L$1+1,1)-1))</f>
        <v>82.15</v>
      </c>
      <c r="E27" s="33">
        <f>IF($B27="","",IF('📝 Plan'!$B6="Income",$D27-$C27,$C27-$D27))</f>
        <v>2.85</v>
      </c>
      <c r="F27" s="34" t="str">
        <f t="shared" si="2"/>
        <v>■</v>
      </c>
      <c r="M27" s="5">
        <f>IF('📝 Plan'!$B6="Expense",N($D27),0)</f>
        <v>82.15</v>
      </c>
    </row>
    <row r="28" ht="19.5" customHeight="1">
      <c r="B28" s="32" t="str">
        <f>IF('📝 Plan'!$A7="","",'📝 Plan'!$A7)</f>
        <v>Water</v>
      </c>
      <c r="C28" s="33">
        <f>IF($B28="","",'📝 Plan'!$D7)</f>
        <v>30</v>
      </c>
      <c r="D28" s="33">
        <f>IF($B28="","",SUMIFS('🧾 Transactions'!$D:$D,'🧾 Transactions'!$C:$C,$B28,'🧾 Transactions'!$A:$A,"&gt;="&amp;DATE($D$7,$L$1,1),'🧾 Transactions'!$A:$A,"&lt;="&amp;DATE($D$7,$L$1+1,1)-1))</f>
        <v>0</v>
      </c>
      <c r="E28" s="33">
        <f>IF($B28="","",IF('📝 Plan'!$B7="Income",$D28-$C28,$C28-$D28))</f>
        <v>30</v>
      </c>
      <c r="F28" s="34" t="str">
        <f t="shared" si="2"/>
        <v/>
      </c>
      <c r="M28" s="5">
        <f>IF('📝 Plan'!$B7="Expense",N($D28),0)</f>
        <v>0</v>
      </c>
    </row>
    <row r="29" ht="19.5" customHeight="1">
      <c r="B29" s="32" t="str">
        <f>IF('📝 Plan'!$A8="","",'📝 Plan'!$A8)</f>
        <v>Internet</v>
      </c>
      <c r="C29" s="33">
        <f>IF($B29="","",'📝 Plan'!$D8)</f>
        <v>45</v>
      </c>
      <c r="D29" s="33">
        <f>IF($B29="","",SUMIFS('🧾 Transactions'!$D:$D,'🧾 Transactions'!$C:$C,$B29,'🧾 Transactions'!$A:$A,"&gt;="&amp;DATE($D$7,$L$1,1),'🧾 Transactions'!$A:$A,"&lt;="&amp;DATE($D$7,$L$1+1,1)-1))</f>
        <v>45</v>
      </c>
      <c r="E29" s="33">
        <f>IF($B29="","",IF('📝 Plan'!$B8="Income",$D29-$C29,$C29-$D29))</f>
        <v>0</v>
      </c>
      <c r="F29" s="34" t="str">
        <f t="shared" si="2"/>
        <v>■</v>
      </c>
      <c r="M29" s="5">
        <f>IF('📝 Plan'!$B8="Expense",N($D29),0)</f>
        <v>45</v>
      </c>
    </row>
    <row r="30" ht="19.5" customHeight="1">
      <c r="B30" s="32" t="str">
        <f>IF('📝 Plan'!$A9="","",'📝 Plan'!$A9)</f>
        <v>Phone</v>
      </c>
      <c r="C30" s="33">
        <f>IF($B30="","",'📝 Plan'!$D9)</f>
        <v>35</v>
      </c>
      <c r="D30" s="33">
        <f>IF($B30="","",SUMIFS('🧾 Transactions'!$D:$D,'🧾 Transactions'!$C:$C,$B30,'🧾 Transactions'!$A:$A,"&gt;="&amp;DATE($D$7,$L$1,1),'🧾 Transactions'!$A:$A,"&lt;="&amp;DATE($D$7,$L$1+1,1)-1))</f>
        <v>32</v>
      </c>
      <c r="E30" s="33">
        <f>IF($B30="","",IF('📝 Plan'!$B9="Income",$D30-$C30,$C30-$D30))</f>
        <v>3</v>
      </c>
      <c r="F30" s="34" t="str">
        <f t="shared" si="2"/>
        <v>■</v>
      </c>
      <c r="M30" s="5">
        <f>IF('📝 Plan'!$B9="Expense",N($D30),0)</f>
        <v>32</v>
      </c>
    </row>
    <row r="31" ht="19.5" customHeight="1">
      <c r="B31" s="32" t="str">
        <f>IF('📝 Plan'!$A10="","",'📝 Plan'!$A10)</f>
        <v>Transport</v>
      </c>
      <c r="C31" s="33">
        <f>IF($B31="","",'📝 Plan'!$D10)</f>
        <v>120</v>
      </c>
      <c r="D31" s="33">
        <f>IF($B31="","",SUMIFS('🧾 Transactions'!$D:$D,'🧾 Transactions'!$C:$C,$B31,'🧾 Transactions'!$A:$A,"&gt;="&amp;DATE($D$7,$L$1,1),'🧾 Transactions'!$A:$A,"&lt;="&amp;DATE($D$7,$L$1+1,1)-1))</f>
        <v>58</v>
      </c>
      <c r="E31" s="33">
        <f>IF($B31="","",IF('📝 Plan'!$B10="Income",$D31-$C31,$C31-$D31))</f>
        <v>62</v>
      </c>
      <c r="F31" s="34" t="str">
        <f t="shared" si="2"/>
        <v>■</v>
      </c>
      <c r="M31" s="5">
        <f>IF('📝 Plan'!$B10="Expense",N($D31),0)</f>
        <v>58</v>
      </c>
    </row>
    <row r="32" ht="19.5" customHeight="1">
      <c r="B32" s="32" t="str">
        <f>IF('📝 Plan'!$A11="","",'📝 Plan'!$A11)</f>
        <v>Insurance</v>
      </c>
      <c r="C32" s="33">
        <f>IF($B32="","",'📝 Plan'!$D11)</f>
        <v>95</v>
      </c>
      <c r="D32" s="33">
        <f>IF($B32="","",SUMIFS('🧾 Transactions'!$D:$D,'🧾 Transactions'!$C:$C,$B32,'🧾 Transactions'!$A:$A,"&gt;="&amp;DATE($D$7,$L$1,1),'🧾 Transactions'!$A:$A,"&lt;="&amp;DATE($D$7,$L$1+1,1)-1))</f>
        <v>95</v>
      </c>
      <c r="E32" s="33">
        <f>IF($B32="","",IF('📝 Plan'!$B11="Income",$D32-$C32,$C32-$D32))</f>
        <v>0</v>
      </c>
      <c r="F32" s="34" t="str">
        <f t="shared" si="2"/>
        <v>■</v>
      </c>
      <c r="M32" s="5">
        <f>IF('📝 Plan'!$B11="Expense",N($D32),0)</f>
        <v>95</v>
      </c>
    </row>
    <row r="33" ht="19.5" customHeight="1">
      <c r="B33" s="32" t="str">
        <f>IF('📝 Plan'!$A12="","",'📝 Plan'!$A12)</f>
        <v>Health</v>
      </c>
      <c r="C33" s="33">
        <f>IF($B33="","",'📝 Plan'!$D12)</f>
        <v>60</v>
      </c>
      <c r="D33" s="33">
        <f>IF($B33="","",SUMIFS('🧾 Transactions'!$D:$D,'🧾 Transactions'!$C:$C,$B33,'🧾 Transactions'!$A:$A,"&gt;="&amp;DATE($D$7,$L$1,1),'🧾 Transactions'!$A:$A,"&lt;="&amp;DATE($D$7,$L$1+1,1)-1))</f>
        <v>18.6</v>
      </c>
      <c r="E33" s="33">
        <f>IF($B33="","",IF('📝 Plan'!$B12="Income",$D33-$C33,$C33-$D33))</f>
        <v>41.4</v>
      </c>
      <c r="F33" s="34" t="str">
        <f t="shared" si="2"/>
        <v>■</v>
      </c>
      <c r="M33" s="5">
        <f>IF('📝 Plan'!$B12="Expense",N($D33),0)</f>
        <v>18.6</v>
      </c>
    </row>
    <row r="34" ht="19.5" customHeight="1">
      <c r="B34" s="32" t="str">
        <f>IF('📝 Plan'!$A13="","",'📝 Plan'!$A13)</f>
        <v>Eating out</v>
      </c>
      <c r="C34" s="33">
        <f>IF($B34="","",'📝 Plan'!$D13)</f>
        <v>140</v>
      </c>
      <c r="D34" s="33">
        <f>IF($B34="","",SUMIFS('🧾 Transactions'!$D:$D,'🧾 Transactions'!$C:$C,$B34,'🧾 Transactions'!$A:$A,"&gt;="&amp;DATE($D$7,$L$1,1),'🧾 Transactions'!$A:$A,"&lt;="&amp;DATE($D$7,$L$1+1,1)-1))</f>
        <v>54.8</v>
      </c>
      <c r="E34" s="33">
        <f>IF($B34="","",IF('📝 Plan'!$B13="Income",$D34-$C34,$C34-$D34))</f>
        <v>85.2</v>
      </c>
      <c r="F34" s="34" t="str">
        <f t="shared" si="2"/>
        <v>■</v>
      </c>
      <c r="M34" s="5">
        <f>IF('📝 Plan'!$B13="Expense",N($D34),0)</f>
        <v>54.8</v>
      </c>
    </row>
    <row r="35" ht="19.5" customHeight="1">
      <c r="B35" s="32" t="str">
        <f>IF('📝 Plan'!$A14="","",'📝 Plan'!$A14)</f>
        <v>Coffee</v>
      </c>
      <c r="C35" s="33">
        <f>IF($B35="","",'📝 Plan'!$D14)</f>
        <v>45</v>
      </c>
      <c r="D35" s="33">
        <f>IF($B35="","",SUMIFS('🧾 Transactions'!$D:$D,'🧾 Transactions'!$C:$C,$B35,'🧾 Transactions'!$A:$A,"&gt;="&amp;DATE($D$7,$L$1,1),'🧾 Transactions'!$A:$A,"&lt;="&amp;DATE($D$7,$L$1+1,1)-1))</f>
        <v>19.1</v>
      </c>
      <c r="E35" s="33">
        <f>IF($B35="","",IF('📝 Plan'!$B14="Income",$D35-$C35,$C35-$D35))</f>
        <v>25.9</v>
      </c>
      <c r="F35" s="34" t="str">
        <f t="shared" si="2"/>
        <v>■</v>
      </c>
      <c r="M35" s="5">
        <f>IF('📝 Plan'!$B14="Expense",N($D35),0)</f>
        <v>19.1</v>
      </c>
    </row>
    <row r="36" ht="19.5" customHeight="1">
      <c r="B36" s="32" t="str">
        <f>IF('📝 Plan'!$A15="","",'📝 Plan'!$A15)</f>
        <v>Subscriptions</v>
      </c>
      <c r="C36" s="33">
        <f>IF($B36="","",'📝 Plan'!$D15)</f>
        <v>25</v>
      </c>
      <c r="D36" s="33">
        <f>IF($B36="","",SUMIFS('🧾 Transactions'!$D:$D,'🧾 Transactions'!$C:$C,$B36,'🧾 Transactions'!$A:$A,"&gt;="&amp;DATE($D$7,$L$1,1),'🧾 Transactions'!$A:$A,"&lt;="&amp;DATE($D$7,$L$1+1,1)-1))</f>
        <v>12.99</v>
      </c>
      <c r="E36" s="33">
        <f>IF($B36="","",IF('📝 Plan'!$B15="Income",$D36-$C36,$C36-$D36))</f>
        <v>12.01</v>
      </c>
      <c r="F36" s="34" t="str">
        <f t="shared" si="2"/>
        <v>■</v>
      </c>
      <c r="M36" s="5">
        <f>IF('📝 Plan'!$B15="Expense",N($D36),0)</f>
        <v>12.99</v>
      </c>
    </row>
    <row r="37" ht="19.5" customHeight="1">
      <c r="B37" s="32" t="str">
        <f>IF('📝 Plan'!$A16="","",'📝 Plan'!$A16)</f>
        <v>Clothes</v>
      </c>
      <c r="C37" s="33">
        <f>IF($B37="","",'📝 Plan'!$D16)</f>
        <v>70</v>
      </c>
      <c r="D37" s="33">
        <f>IF($B37="","",SUMIFS('🧾 Transactions'!$D:$D,'🧾 Transactions'!$C:$C,$B37,'🧾 Transactions'!$A:$A,"&gt;="&amp;DATE($D$7,$L$1,1),'🧾 Transactions'!$A:$A,"&lt;="&amp;DATE($D$7,$L$1+1,1)-1))</f>
        <v>78</v>
      </c>
      <c r="E37" s="33">
        <f>IF($B37="","",IF('📝 Plan'!$B16="Income",$D37-$C37,$C37-$D37))</f>
        <v>-8</v>
      </c>
      <c r="F37" s="34" t="str">
        <f t="shared" si="2"/>
        <v>■</v>
      </c>
      <c r="M37" s="5">
        <f>IF('📝 Plan'!$B16="Expense",N($D37),0)</f>
        <v>78</v>
      </c>
    </row>
    <row r="38" ht="19.5" customHeight="1">
      <c r="B38" s="32" t="str">
        <f>IF('📝 Plan'!$A17="","",'📝 Plan'!$A17)</f>
        <v>Hobbies</v>
      </c>
      <c r="C38" s="33">
        <f>IF($B38="","",'📝 Plan'!$D17)</f>
        <v>60</v>
      </c>
      <c r="D38" s="33">
        <f>IF($B38="","",SUMIFS('🧾 Transactions'!$D:$D,'🧾 Transactions'!$C:$C,$B38,'🧾 Transactions'!$A:$A,"&gt;="&amp;DATE($D$7,$L$1,1),'🧾 Transactions'!$A:$A,"&lt;="&amp;DATE($D$7,$L$1+1,1)-1))</f>
        <v>0</v>
      </c>
      <c r="E38" s="33">
        <f>IF($B38="","",IF('📝 Plan'!$B17="Income",$D38-$C38,$C38-$D38))</f>
        <v>60</v>
      </c>
      <c r="F38" s="34" t="str">
        <f t="shared" si="2"/>
        <v/>
      </c>
      <c r="M38" s="5">
        <f>IF('📝 Plan'!$B17="Expense",N($D38),0)</f>
        <v>0</v>
      </c>
    </row>
    <row r="39" ht="19.5" customHeight="1">
      <c r="B39" s="32" t="str">
        <f>IF('📝 Plan'!$A18="","",'📝 Plan'!$A18)</f>
        <v>Gifts</v>
      </c>
      <c r="C39" s="33">
        <f>IF($B39="","",'📝 Plan'!$D18)</f>
        <v>40</v>
      </c>
      <c r="D39" s="33">
        <f>IF($B39="","",SUMIFS('🧾 Transactions'!$D:$D,'🧾 Transactions'!$C:$C,$B39,'🧾 Transactions'!$A:$A,"&gt;="&amp;DATE($D$7,$L$1,1),'🧾 Transactions'!$A:$A,"&lt;="&amp;DATE($D$7,$L$1+1,1)-1))</f>
        <v>35</v>
      </c>
      <c r="E39" s="33">
        <f>IF($B39="","",IF('📝 Plan'!$B18="Income",$D39-$C39,$C39-$D39))</f>
        <v>5</v>
      </c>
      <c r="F39" s="34" t="str">
        <f t="shared" si="2"/>
        <v>■</v>
      </c>
      <c r="M39" s="5">
        <f>IF('📝 Plan'!$B18="Expense",N($D39),0)</f>
        <v>35</v>
      </c>
    </row>
    <row r="40" ht="19.5" customHeight="1">
      <c r="B40" s="32" t="str">
        <f>IF('📝 Plan'!$A19="","",'📝 Plan'!$A19)</f>
        <v>Travel fund</v>
      </c>
      <c r="C40" s="33">
        <f>IF($B40="","",'📝 Plan'!$D19)</f>
        <v>100</v>
      </c>
      <c r="D40" s="33">
        <f>IF($B40="","",SUMIFS('🧾 Transactions'!$D:$D,'🧾 Transactions'!$C:$C,$B40,'🧾 Transactions'!$A:$A,"&gt;="&amp;DATE($D$7,$L$1,1),'🧾 Transactions'!$A:$A,"&lt;="&amp;DATE($D$7,$L$1+1,1)-1))</f>
        <v>0</v>
      </c>
      <c r="E40" s="33">
        <f>IF($B40="","",IF('📝 Plan'!$B19="Income",$D40-$C40,$C40-$D40))</f>
        <v>100</v>
      </c>
      <c r="F40" s="34" t="str">
        <f t="shared" si="2"/>
        <v/>
      </c>
      <c r="M40" s="5">
        <f>IF('📝 Plan'!$B19="Expense",N($D40),0)</f>
        <v>0</v>
      </c>
    </row>
    <row r="41" ht="19.5" customHeight="1">
      <c r="B41" s="32" t="str">
        <f>IF('📝 Plan'!$A20="","",'📝 Plan'!$A20)</f>
        <v>Emergency fund</v>
      </c>
      <c r="C41" s="33">
        <f>IF($B41="","",'📝 Plan'!$D20)</f>
        <v>250</v>
      </c>
      <c r="D41" s="33">
        <f>IF($B41="","",SUMIFS('🧾 Transactions'!$D:$D,'🧾 Transactions'!$C:$C,$B41,'🧾 Transactions'!$A:$A,"&gt;="&amp;DATE($D$7,$L$1,1),'🧾 Transactions'!$A:$A,"&lt;="&amp;DATE($D$7,$L$1+1,1)-1))</f>
        <v>250</v>
      </c>
      <c r="E41" s="33">
        <f>IF($B41="","",IF('📝 Plan'!$B20="Income",$D41-$C41,$C41-$D41))</f>
        <v>0</v>
      </c>
      <c r="F41" s="34" t="str">
        <f t="shared" si="2"/>
        <v>■■■</v>
      </c>
      <c r="M41" s="5">
        <f>IF('📝 Plan'!$B20="Expense",N($D41),0)</f>
        <v>250</v>
      </c>
    </row>
    <row r="42" ht="19.5" customHeight="1">
      <c r="B42" s="32" t="str">
        <f>IF('📝 Plan'!$A21="","",'📝 Plan'!$A21)</f>
        <v>Retirement</v>
      </c>
      <c r="C42" s="33">
        <f>IF($B42="","",'📝 Plan'!$D21)</f>
        <v>200</v>
      </c>
      <c r="D42" s="33">
        <f>IF($B42="","",SUMIFS('🧾 Transactions'!$D:$D,'🧾 Transactions'!$C:$C,$B42,'🧾 Transactions'!$A:$A,"&gt;="&amp;DATE($D$7,$L$1,1),'🧾 Transactions'!$A:$A,"&lt;="&amp;DATE($D$7,$L$1+1,1)-1))</f>
        <v>200</v>
      </c>
      <c r="E42" s="33">
        <f>IF($B42="","",IF('📝 Plan'!$B21="Income",$D42-$C42,$C42-$D42))</f>
        <v>0</v>
      </c>
      <c r="F42" s="34" t="str">
        <f t="shared" si="2"/>
        <v>■■</v>
      </c>
      <c r="M42" s="5">
        <f>IF('📝 Plan'!$B21="Expense",N($D42),0)</f>
        <v>200</v>
      </c>
    </row>
    <row r="43" ht="19.5" customHeight="1">
      <c r="B43" s="32" t="str">
        <f>IF('📝 Plan'!$A22="","",'📝 Plan'!$A22)</f>
        <v>Debt payment</v>
      </c>
      <c r="C43" s="33">
        <f>IF($B43="","",'📝 Plan'!$D22)</f>
        <v>180</v>
      </c>
      <c r="D43" s="33">
        <f>IF($B43="","",SUMIFS('🧾 Transactions'!$D:$D,'🧾 Transactions'!$C:$C,$B43,'🧾 Transactions'!$A:$A,"&gt;="&amp;DATE($D$7,$L$1,1),'🧾 Transactions'!$A:$A,"&lt;="&amp;DATE($D$7,$L$1+1,1)-1))</f>
        <v>0</v>
      </c>
      <c r="E43" s="33">
        <f>IF($B43="","",IF('📝 Plan'!$B22="Income",$D43-$C43,$C43-$D43))</f>
        <v>180</v>
      </c>
      <c r="F43" s="34" t="str">
        <f t="shared" si="2"/>
        <v/>
      </c>
      <c r="M43" s="5">
        <f>IF('📝 Plan'!$B22="Expense",N($D43),0)</f>
        <v>0</v>
      </c>
    </row>
    <row r="44" ht="19.5" customHeight="1">
      <c r="B44" s="32" t="str">
        <f>IF('📝 Plan'!$A23="","",'📝 Plan'!$A23)</f>
        <v/>
      </c>
      <c r="C44" s="33" t="str">
        <f>IF($B44="","",'📝 Plan'!$D23)</f>
        <v/>
      </c>
      <c r="D44" s="33" t="str">
        <f>IF($B44="","",SUMIFS('🧾 Transactions'!$D:$D,'🧾 Transactions'!$C:$C,$B44,'🧾 Transactions'!$A:$A,"&gt;="&amp;DATE($D$7,$L$1,1),'🧾 Transactions'!$A:$A,"&lt;="&amp;DATE($D$7,$L$1+1,1)-1))</f>
        <v/>
      </c>
      <c r="E44" s="33" t="str">
        <f>IF($B44="","",IF('📝 Plan'!$B23="Income",$D44-$C44,$C44-$D44))</f>
        <v/>
      </c>
      <c r="F44" s="34" t="str">
        <f t="shared" si="2"/>
        <v/>
      </c>
      <c r="M44" s="5">
        <f>IF('📝 Plan'!$B23="Expense",N($D44),0)</f>
        <v>0</v>
      </c>
    </row>
    <row r="45" ht="19.5" customHeight="1">
      <c r="B45" s="32" t="str">
        <f>IF('📝 Plan'!$A24="","",'📝 Plan'!$A24)</f>
        <v/>
      </c>
      <c r="C45" s="33" t="str">
        <f>IF($B45="","",'📝 Plan'!$D24)</f>
        <v/>
      </c>
      <c r="D45" s="33" t="str">
        <f>IF($B45="","",SUMIFS('🧾 Transactions'!$D:$D,'🧾 Transactions'!$C:$C,$B45,'🧾 Transactions'!$A:$A,"&gt;="&amp;DATE($D$7,$L$1,1),'🧾 Transactions'!$A:$A,"&lt;="&amp;DATE($D$7,$L$1+1,1)-1))</f>
        <v/>
      </c>
      <c r="E45" s="33" t="str">
        <f>IF($B45="","",IF('📝 Plan'!$B24="Income",$D45-$C45,$C45-$D45))</f>
        <v/>
      </c>
      <c r="F45" s="34" t="str">
        <f t="shared" si="2"/>
        <v/>
      </c>
      <c r="M45" s="5">
        <f>IF('📝 Plan'!$B24="Expense",N($D45),0)</f>
        <v>0</v>
      </c>
    </row>
    <row r="46" ht="19.5" customHeight="1">
      <c r="B46" s="32" t="str">
        <f>IF('📝 Plan'!$A25="","",'📝 Plan'!$A25)</f>
        <v/>
      </c>
      <c r="C46" s="33" t="str">
        <f>IF($B46="","",'📝 Plan'!$D25)</f>
        <v/>
      </c>
      <c r="D46" s="33" t="str">
        <f>IF($B46="","",SUMIFS('🧾 Transactions'!$D:$D,'🧾 Transactions'!$C:$C,$B46,'🧾 Transactions'!$A:$A,"&gt;="&amp;DATE($D$7,$L$1,1),'🧾 Transactions'!$A:$A,"&lt;="&amp;DATE($D$7,$L$1+1,1)-1))</f>
        <v/>
      </c>
      <c r="E46" s="33" t="str">
        <f>IF($B46="","",IF('📝 Plan'!$B25="Income",$D46-$C46,$C46-$D46))</f>
        <v/>
      </c>
      <c r="F46" s="34" t="str">
        <f t="shared" si="2"/>
        <v/>
      </c>
      <c r="M46" s="5">
        <f>IF('📝 Plan'!$B25="Expense",N($D46),0)</f>
        <v>0</v>
      </c>
    </row>
    <row r="47" ht="19.5" customHeight="1">
      <c r="B47" s="32" t="str">
        <f>IF('📝 Plan'!$A26="","",'📝 Plan'!$A26)</f>
        <v/>
      </c>
      <c r="C47" s="33" t="str">
        <f>IF($B47="","",'📝 Plan'!$D26)</f>
        <v/>
      </c>
      <c r="D47" s="33" t="str">
        <f>IF($B47="","",SUMIFS('🧾 Transactions'!$D:$D,'🧾 Transactions'!$C:$C,$B47,'🧾 Transactions'!$A:$A,"&gt;="&amp;DATE($D$7,$L$1,1),'🧾 Transactions'!$A:$A,"&lt;="&amp;DATE($D$7,$L$1+1,1)-1))</f>
        <v/>
      </c>
      <c r="E47" s="33" t="str">
        <f>IF($B47="","",IF('📝 Plan'!$B26="Income",$D47-$C47,$C47-$D47))</f>
        <v/>
      </c>
      <c r="F47" s="34" t="str">
        <f t="shared" si="2"/>
        <v/>
      </c>
      <c r="M47" s="5">
        <f>IF('📝 Plan'!$B26="Expense",N($D47),0)</f>
        <v>0</v>
      </c>
    </row>
    <row r="48" ht="19.5" customHeight="1">
      <c r="B48" s="32" t="str">
        <f>IF('📝 Plan'!$A27="","",'📝 Plan'!$A27)</f>
        <v/>
      </c>
      <c r="C48" s="33" t="str">
        <f>IF($B48="","",'📝 Plan'!$D27)</f>
        <v/>
      </c>
      <c r="D48" s="33" t="str">
        <f>IF($B48="","",SUMIFS('🧾 Transactions'!$D:$D,'🧾 Transactions'!$C:$C,$B48,'🧾 Transactions'!$A:$A,"&gt;="&amp;DATE($D$7,$L$1,1),'🧾 Transactions'!$A:$A,"&lt;="&amp;DATE($D$7,$L$1+1,1)-1))</f>
        <v/>
      </c>
      <c r="E48" s="33" t="str">
        <f>IF($B48="","",IF('📝 Plan'!$B27="Income",$D48-$C48,$C48-$D48))</f>
        <v/>
      </c>
      <c r="F48" s="34" t="str">
        <f t="shared" si="2"/>
        <v/>
      </c>
      <c r="M48" s="5">
        <f>IF('📝 Plan'!$B27="Expense",N($D48),0)</f>
        <v>0</v>
      </c>
    </row>
    <row r="49" ht="19.5" customHeight="1">
      <c r="B49" s="32" t="str">
        <f>IF('📝 Plan'!$A28="","",'📝 Plan'!$A28)</f>
        <v/>
      </c>
      <c r="C49" s="33" t="str">
        <f>IF($B49="","",'📝 Plan'!$D28)</f>
        <v/>
      </c>
      <c r="D49" s="33" t="str">
        <f>IF($B49="","",SUMIFS('🧾 Transactions'!$D:$D,'🧾 Transactions'!$C:$C,$B49,'🧾 Transactions'!$A:$A,"&gt;="&amp;DATE($D$7,$L$1,1),'🧾 Transactions'!$A:$A,"&lt;="&amp;DATE($D$7,$L$1+1,1)-1))</f>
        <v/>
      </c>
      <c r="E49" s="33" t="str">
        <f>IF($B49="","",IF('📝 Plan'!$B28="Income",$D49-$C49,$C49-$D49))</f>
        <v/>
      </c>
      <c r="F49" s="34" t="str">
        <f t="shared" si="2"/>
        <v/>
      </c>
      <c r="M49" s="5">
        <f>IF('📝 Plan'!$B28="Expense",N($D49),0)</f>
        <v>0</v>
      </c>
    </row>
    <row r="50" ht="19.5" customHeight="1">
      <c r="B50" s="32" t="str">
        <f>IF('📝 Plan'!$A29="","",'📝 Plan'!$A29)</f>
        <v/>
      </c>
      <c r="C50" s="33" t="str">
        <f>IF($B50="","",'📝 Plan'!$D29)</f>
        <v/>
      </c>
      <c r="D50" s="33" t="str">
        <f>IF($B50="","",SUMIFS('🧾 Transactions'!$D:$D,'🧾 Transactions'!$C:$C,$B50,'🧾 Transactions'!$A:$A,"&gt;="&amp;DATE($D$7,$L$1,1),'🧾 Transactions'!$A:$A,"&lt;="&amp;DATE($D$7,$L$1+1,1)-1))</f>
        <v/>
      </c>
      <c r="E50" s="33" t="str">
        <f>IF($B50="","",IF('📝 Plan'!$B29="Income",$D50-$C50,$C50-$D50))</f>
        <v/>
      </c>
      <c r="F50" s="34" t="str">
        <f t="shared" si="2"/>
        <v/>
      </c>
      <c r="M50" s="5">
        <f>IF('📝 Plan'!$B29="Expense",N($D50),0)</f>
        <v>0</v>
      </c>
    </row>
    <row r="51" ht="19.5" customHeight="1">
      <c r="B51" s="32" t="str">
        <f>IF('📝 Plan'!$A30="","",'📝 Plan'!$A30)</f>
        <v/>
      </c>
      <c r="C51" s="33" t="str">
        <f>IF($B51="","",'📝 Plan'!$D30)</f>
        <v/>
      </c>
      <c r="D51" s="33" t="str">
        <f>IF($B51="","",SUMIFS('🧾 Transactions'!$D:$D,'🧾 Transactions'!$C:$C,$B51,'🧾 Transactions'!$A:$A,"&gt;="&amp;DATE($D$7,$L$1,1),'🧾 Transactions'!$A:$A,"&lt;="&amp;DATE($D$7,$L$1+1,1)-1))</f>
        <v/>
      </c>
      <c r="E51" s="33" t="str">
        <f>IF($B51="","",IF('📝 Plan'!$B30="Income",$D51-$C51,$C51-$D51))</f>
        <v/>
      </c>
      <c r="F51" s="34" t="str">
        <f t="shared" si="2"/>
        <v/>
      </c>
      <c r="M51" s="5">
        <f>IF('📝 Plan'!$B30="Expense",N($D51),0)</f>
        <v>0</v>
      </c>
    </row>
    <row r="52" ht="19.5" customHeight="1">
      <c r="B52" s="32" t="str">
        <f>IF('📝 Plan'!$A31="","",'📝 Plan'!$A31)</f>
        <v/>
      </c>
      <c r="C52" s="33" t="str">
        <f>IF($B52="","",'📝 Plan'!$D31)</f>
        <v/>
      </c>
      <c r="D52" s="33" t="str">
        <f>IF($B52="","",SUMIFS('🧾 Transactions'!$D:$D,'🧾 Transactions'!$C:$C,$B52,'🧾 Transactions'!$A:$A,"&gt;="&amp;DATE($D$7,$L$1,1),'🧾 Transactions'!$A:$A,"&lt;="&amp;DATE($D$7,$L$1+1,1)-1))</f>
        <v/>
      </c>
      <c r="E52" s="33" t="str">
        <f>IF($B52="","",IF('📝 Plan'!$B31="Income",$D52-$C52,$C52-$D52))</f>
        <v/>
      </c>
      <c r="F52" s="34" t="str">
        <f t="shared" si="2"/>
        <v/>
      </c>
      <c r="M52" s="5">
        <f>IF('📝 Plan'!$B31="Expense",N($D52),0)</f>
        <v>0</v>
      </c>
    </row>
    <row r="53" ht="19.5" customHeight="1">
      <c r="B53" s="32" t="str">
        <f>IF('📝 Plan'!$A32="","",'📝 Plan'!$A32)</f>
        <v/>
      </c>
      <c r="C53" s="33" t="str">
        <f>IF($B53="","",'📝 Plan'!$D32)</f>
        <v/>
      </c>
      <c r="D53" s="33" t="str">
        <f>IF($B53="","",SUMIFS('🧾 Transactions'!$D:$D,'🧾 Transactions'!$C:$C,$B53,'🧾 Transactions'!$A:$A,"&gt;="&amp;DATE($D$7,$L$1,1),'🧾 Transactions'!$A:$A,"&lt;="&amp;DATE($D$7,$L$1+1,1)-1))</f>
        <v/>
      </c>
      <c r="E53" s="33" t="str">
        <f>IF($B53="","",IF('📝 Plan'!$B32="Income",$D53-$C53,$C53-$D53))</f>
        <v/>
      </c>
      <c r="F53" s="34" t="str">
        <f t="shared" si="2"/>
        <v/>
      </c>
      <c r="M53" s="5">
        <f>IF('📝 Plan'!$B32="Expense",N($D53),0)</f>
        <v>0</v>
      </c>
    </row>
    <row r="54" ht="15.75" customHeight="1">
      <c r="B54" s="9" t="s">
        <v>110</v>
      </c>
    </row>
    <row r="55" ht="24.0" customHeight="1">
      <c r="B55" s="1" t="s">
        <v>34</v>
      </c>
      <c r="C55" s="1" t="s">
        <v>111</v>
      </c>
      <c r="D55" s="1" t="s">
        <v>112</v>
      </c>
      <c r="E55" s="1" t="s">
        <v>95</v>
      </c>
      <c r="F55" s="1"/>
    </row>
    <row r="56" ht="19.5" customHeight="1">
      <c r="B56" s="32" t="str">
        <f>TEXT(DATE($D$7,1,1),"mmmm")</f>
        <v>January</v>
      </c>
      <c r="C56" s="42">
        <f>SUMIFS('🧾 Transactions'!$D:$D,'🧾 Transactions'!$F:$F,"Income",'🧾 Transactions'!$A:$A,"&gt;="&amp;DATE($D$7,1,1),'🧾 Transactions'!$A:$A,"&lt;"&amp;DATE($D$7,1+1,1))</f>
        <v>0</v>
      </c>
      <c r="D56" s="42">
        <f>SUMIFS('🧾 Transactions'!$D:$D,'🧾 Transactions'!$F:$F,"Expense",'🧾 Transactions'!$A:$A,"&gt;="&amp;DATE($D$7,1,1),'🧾 Transactions'!$A:$A,"&lt;"&amp;DATE($D$7,1+1,1))</f>
        <v>0</v>
      </c>
      <c r="E56" s="42">
        <f t="shared" ref="E56:E67" si="3">$C56-$D56</f>
        <v>0</v>
      </c>
      <c r="F56" s="34" t="str">
        <f t="shared" ref="F56:F67" si="4">IF(N($D56)&lt;=0,"",REPT("■",MAX(1,MIN(14,ROUND(IF(MAX($D$56:$D$67)=0,0,$D56/MAX($D$56:$D$67))*14,0)))))</f>
        <v/>
      </c>
    </row>
    <row r="57" ht="19.5" customHeight="1">
      <c r="B57" s="32" t="str">
        <f>TEXT(DATE($D$7,2,1),"mmmm")</f>
        <v>February</v>
      </c>
      <c r="C57" s="42">
        <f>SUMIFS('🧾 Transactions'!$D:$D,'🧾 Transactions'!$F:$F,"Income",'🧾 Transactions'!$A:$A,"&gt;="&amp;DATE($D$7,2,1),'🧾 Transactions'!$A:$A,"&lt;"&amp;DATE($D$7,2+1,1))</f>
        <v>0</v>
      </c>
      <c r="D57" s="42">
        <f>SUMIFS('🧾 Transactions'!$D:$D,'🧾 Transactions'!$F:$F,"Expense",'🧾 Transactions'!$A:$A,"&gt;="&amp;DATE($D$7,2,1),'🧾 Transactions'!$A:$A,"&lt;"&amp;DATE($D$7,2+1,1))</f>
        <v>0</v>
      </c>
      <c r="E57" s="42">
        <f t="shared" si="3"/>
        <v>0</v>
      </c>
      <c r="F57" s="34" t="str">
        <f t="shared" si="4"/>
        <v/>
      </c>
    </row>
    <row r="58" ht="19.5" customHeight="1">
      <c r="B58" s="32" t="str">
        <f>TEXT(DATE($D$7,3,1),"mmmm")</f>
        <v>March</v>
      </c>
      <c r="C58" s="42">
        <f>SUMIFS('🧾 Transactions'!$D:$D,'🧾 Transactions'!$F:$F,"Income",'🧾 Transactions'!$A:$A,"&gt;="&amp;DATE($D$7,3,1),'🧾 Transactions'!$A:$A,"&lt;"&amp;DATE($D$7,3+1,1))</f>
        <v>0</v>
      </c>
      <c r="D58" s="42">
        <f>SUMIFS('🧾 Transactions'!$D:$D,'🧾 Transactions'!$F:$F,"Expense",'🧾 Transactions'!$A:$A,"&gt;="&amp;DATE($D$7,3,1),'🧾 Transactions'!$A:$A,"&lt;"&amp;DATE($D$7,3+1,1))</f>
        <v>0</v>
      </c>
      <c r="E58" s="42">
        <f t="shared" si="3"/>
        <v>0</v>
      </c>
      <c r="F58" s="34" t="str">
        <f t="shared" si="4"/>
        <v/>
      </c>
    </row>
    <row r="59" ht="19.5" customHeight="1">
      <c r="B59" s="32" t="str">
        <f>TEXT(DATE($D$7,4,1),"mmmm")</f>
        <v>April</v>
      </c>
      <c r="C59" s="42">
        <f>SUMIFS('🧾 Transactions'!$D:$D,'🧾 Transactions'!$F:$F,"Income",'🧾 Transactions'!$A:$A,"&gt;="&amp;DATE($D$7,4,1),'🧾 Transactions'!$A:$A,"&lt;"&amp;DATE($D$7,4+1,1))</f>
        <v>0</v>
      </c>
      <c r="D59" s="42">
        <f>SUMIFS('🧾 Transactions'!$D:$D,'🧾 Transactions'!$F:$F,"Expense",'🧾 Transactions'!$A:$A,"&gt;="&amp;DATE($D$7,4,1),'🧾 Transactions'!$A:$A,"&lt;"&amp;DATE($D$7,4+1,1))</f>
        <v>0</v>
      </c>
      <c r="E59" s="42">
        <f t="shared" si="3"/>
        <v>0</v>
      </c>
      <c r="F59" s="34" t="str">
        <f t="shared" si="4"/>
        <v/>
      </c>
    </row>
    <row r="60" ht="19.5" customHeight="1">
      <c r="B60" s="32" t="str">
        <f>TEXT(DATE($D$7,5,1),"mmmm")</f>
        <v>May</v>
      </c>
      <c r="C60" s="42">
        <f>SUMIFS('🧾 Transactions'!$D:$D,'🧾 Transactions'!$F:$F,"Income",'🧾 Transactions'!$A:$A,"&gt;="&amp;DATE($D$7,5,1),'🧾 Transactions'!$A:$A,"&lt;"&amp;DATE($D$7,5+1,1))</f>
        <v>0</v>
      </c>
      <c r="D60" s="42">
        <f>SUMIFS('🧾 Transactions'!$D:$D,'🧾 Transactions'!$F:$F,"Expense",'🧾 Transactions'!$A:$A,"&gt;="&amp;DATE($D$7,5,1),'🧾 Transactions'!$A:$A,"&lt;"&amp;DATE($D$7,5+1,1))</f>
        <v>0</v>
      </c>
      <c r="E60" s="42">
        <f t="shared" si="3"/>
        <v>0</v>
      </c>
      <c r="F60" s="34" t="str">
        <f t="shared" si="4"/>
        <v/>
      </c>
    </row>
    <row r="61" ht="19.5" customHeight="1">
      <c r="B61" s="32" t="str">
        <f>TEXT(DATE($D$7,6,1),"mmmm")</f>
        <v>June</v>
      </c>
      <c r="C61" s="42">
        <f>SUMIFS('🧾 Transactions'!$D:$D,'🧾 Transactions'!$F:$F,"Income",'🧾 Transactions'!$A:$A,"&gt;="&amp;DATE($D$7,6,1),'🧾 Transactions'!$A:$A,"&lt;"&amp;DATE($D$7,6+1,1))</f>
        <v>3200</v>
      </c>
      <c r="D61" s="42">
        <f>SUMIFS('🧾 Transactions'!$D:$D,'🧾 Transactions'!$F:$F,"Expense",'🧾 Transactions'!$A:$A,"&gt;="&amp;DATE($D$7,6,1),'🧾 Transactions'!$A:$A,"&lt;"&amp;DATE($D$7,6+1,1))</f>
        <v>1788.9</v>
      </c>
      <c r="E61" s="42">
        <f t="shared" si="3"/>
        <v>1411.1</v>
      </c>
      <c r="F61" s="34" t="str">
        <f t="shared" si="4"/>
        <v>■■■■■■■■■■</v>
      </c>
    </row>
    <row r="62" ht="19.5" customHeight="1">
      <c r="B62" s="32" t="str">
        <f>TEXT(DATE($D$7,7,1),"mmmm")</f>
        <v>July</v>
      </c>
      <c r="C62" s="42">
        <f>SUMIFS('🧾 Transactions'!$D:$D,'🧾 Transactions'!$F:$F,"Income",'🧾 Transactions'!$A:$A,"&gt;="&amp;DATE($D$7,7,1),'🧾 Transactions'!$A:$A,"&lt;"&amp;DATE($D$7,7+1,1))</f>
        <v>3200</v>
      </c>
      <c r="D62" s="42">
        <f>SUMIFS('🧾 Transactions'!$D:$D,'🧾 Transactions'!$F:$F,"Expense",'🧾 Transactions'!$A:$A,"&gt;="&amp;DATE($D$7,7,1),'🧾 Transactions'!$A:$A,"&lt;"&amp;DATE($D$7,7+1,1))</f>
        <v>1982.3</v>
      </c>
      <c r="E62" s="42">
        <f t="shared" si="3"/>
        <v>1217.7</v>
      </c>
      <c r="F62" s="34" t="str">
        <f t="shared" si="4"/>
        <v>■■■■■■■■■■■</v>
      </c>
    </row>
    <row r="63" ht="19.5" customHeight="1">
      <c r="B63" s="32" t="str">
        <f>TEXT(DATE($D$7,8,1),"mmmm")</f>
        <v>August</v>
      </c>
      <c r="C63" s="42">
        <f>SUMIFS('🧾 Transactions'!$D:$D,'🧾 Transactions'!$F:$F,"Income",'🧾 Transactions'!$A:$A,"&gt;="&amp;DATE($D$7,8,1),'🧾 Transactions'!$A:$A,"&lt;"&amp;DATE($D$7,8+1,1))</f>
        <v>3520</v>
      </c>
      <c r="D63" s="42">
        <f>SUMIFS('🧾 Transactions'!$D:$D,'🧾 Transactions'!$F:$F,"Expense",'🧾 Transactions'!$A:$A,"&gt;="&amp;DATE($D$7,8,1),'🧾 Transactions'!$A:$A,"&lt;"&amp;DATE($D$7,8+1,1))</f>
        <v>2511.09</v>
      </c>
      <c r="E63" s="42">
        <f t="shared" si="3"/>
        <v>1008.91</v>
      </c>
      <c r="F63" s="34" t="str">
        <f t="shared" si="4"/>
        <v>■■■■■■■■■■■■■■</v>
      </c>
    </row>
    <row r="64" ht="19.5" customHeight="1">
      <c r="B64" s="32" t="str">
        <f>TEXT(DATE($D$7,9,1),"mmmm")</f>
        <v>September</v>
      </c>
      <c r="C64" s="42">
        <f>SUMIFS('🧾 Transactions'!$D:$D,'🧾 Transactions'!$F:$F,"Income",'🧾 Transactions'!$A:$A,"&gt;="&amp;DATE($D$7,9,1),'🧾 Transactions'!$A:$A,"&lt;"&amp;DATE($D$7,9+1,1))</f>
        <v>0</v>
      </c>
      <c r="D64" s="42">
        <f>SUMIFS('🧾 Transactions'!$D:$D,'🧾 Transactions'!$F:$F,"Expense",'🧾 Transactions'!$A:$A,"&gt;="&amp;DATE($D$7,9,1),'🧾 Transactions'!$A:$A,"&lt;"&amp;DATE($D$7,9+1,1))</f>
        <v>0</v>
      </c>
      <c r="E64" s="42">
        <f t="shared" si="3"/>
        <v>0</v>
      </c>
      <c r="F64" s="34" t="str">
        <f t="shared" si="4"/>
        <v/>
      </c>
    </row>
    <row r="65" ht="19.5" customHeight="1">
      <c r="B65" s="32" t="str">
        <f>TEXT(DATE($D$7,10,1),"mmmm")</f>
        <v>October</v>
      </c>
      <c r="C65" s="42">
        <f>SUMIFS('🧾 Transactions'!$D:$D,'🧾 Transactions'!$F:$F,"Income",'🧾 Transactions'!$A:$A,"&gt;="&amp;DATE($D$7,10,1),'🧾 Transactions'!$A:$A,"&lt;"&amp;DATE($D$7,10+1,1))</f>
        <v>0</v>
      </c>
      <c r="D65" s="42">
        <f>SUMIFS('🧾 Transactions'!$D:$D,'🧾 Transactions'!$F:$F,"Expense",'🧾 Transactions'!$A:$A,"&gt;="&amp;DATE($D$7,10,1),'🧾 Transactions'!$A:$A,"&lt;"&amp;DATE($D$7,10+1,1))</f>
        <v>0</v>
      </c>
      <c r="E65" s="42">
        <f t="shared" si="3"/>
        <v>0</v>
      </c>
      <c r="F65" s="34" t="str">
        <f t="shared" si="4"/>
        <v/>
      </c>
    </row>
    <row r="66" ht="19.5" customHeight="1">
      <c r="B66" s="32" t="str">
        <f>TEXT(DATE($D$7,11,1),"mmmm")</f>
        <v>November</v>
      </c>
      <c r="C66" s="42">
        <f>SUMIFS('🧾 Transactions'!$D:$D,'🧾 Transactions'!$F:$F,"Income",'🧾 Transactions'!$A:$A,"&gt;="&amp;DATE($D$7,11,1),'🧾 Transactions'!$A:$A,"&lt;"&amp;DATE($D$7,11+1,1))</f>
        <v>0</v>
      </c>
      <c r="D66" s="42">
        <f>SUMIFS('🧾 Transactions'!$D:$D,'🧾 Transactions'!$F:$F,"Expense",'🧾 Transactions'!$A:$A,"&gt;="&amp;DATE($D$7,11,1),'🧾 Transactions'!$A:$A,"&lt;"&amp;DATE($D$7,11+1,1))</f>
        <v>0</v>
      </c>
      <c r="E66" s="42">
        <f t="shared" si="3"/>
        <v>0</v>
      </c>
      <c r="F66" s="34" t="str">
        <f t="shared" si="4"/>
        <v/>
      </c>
    </row>
    <row r="67" ht="19.5" customHeight="1">
      <c r="B67" s="32" t="str">
        <f>TEXT(DATE($D$7,12,1),"mmmm")</f>
        <v>December</v>
      </c>
      <c r="C67" s="42">
        <f>SUMIFS('🧾 Transactions'!$D:$D,'🧾 Transactions'!$F:$F,"Income",'🧾 Transactions'!$A:$A,"&gt;="&amp;DATE($D$7,12,1),'🧾 Transactions'!$A:$A,"&lt;"&amp;DATE($D$7,12+1,1))</f>
        <v>0</v>
      </c>
      <c r="D67" s="42">
        <f>SUMIFS('🧾 Transactions'!$D:$D,'🧾 Transactions'!$F:$F,"Expense",'🧾 Transactions'!$A:$A,"&gt;="&amp;DATE($D$7,12,1),'🧾 Transactions'!$A:$A,"&lt;"&amp;DATE($D$7,12+1,1))</f>
        <v>0</v>
      </c>
      <c r="E67" s="42">
        <f t="shared" si="3"/>
        <v>0</v>
      </c>
      <c r="F67" s="34" t="str">
        <f t="shared" si="4"/>
        <v/>
      </c>
    </row>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J2"/>
    <mergeCell ref="B3:J3"/>
    <mergeCell ref="B9:J10"/>
    <mergeCell ref="B11:J11"/>
  </mergeCells>
  <conditionalFormatting sqref="E23:E53">
    <cfRule type="cellIs" dxfId="1" priority="1" operator="lessThan">
      <formula>0</formula>
    </cfRule>
  </conditionalFormatting>
  <dataValidations>
    <dataValidation type="list" allowBlank="1" sqref="D6">
      <formula1>'🔧 Settings'!$B$7:$B$18</formula1>
    </dataValidation>
  </dataValidations>
  <printOptions/>
  <pageMargins bottom="1.0" footer="0.0" header="0.0" left="0.75" right="0.75" top="1.0"/>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3EFE7"/>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8.0"/>
    <col customWidth="1" min="2" max="3" width="14.0"/>
    <col customWidth="1" min="4" max="4" width="18.0"/>
    <col customWidth="1" min="5" max="5" width="44.0"/>
    <col customWidth="1" min="6" max="26" width="8.71"/>
  </cols>
  <sheetData>
    <row r="1" ht="25.5" customHeight="1">
      <c r="A1" s="1" t="s">
        <v>1</v>
      </c>
      <c r="B1" s="1" t="s">
        <v>6</v>
      </c>
      <c r="C1" s="1" t="s">
        <v>7</v>
      </c>
      <c r="D1" s="1" t="s">
        <v>9</v>
      </c>
      <c r="E1" s="1" t="s">
        <v>8</v>
      </c>
    </row>
    <row r="2">
      <c r="A2" s="3" t="s">
        <v>10</v>
      </c>
      <c r="B2" s="3" t="s">
        <v>12</v>
      </c>
      <c r="C2" s="3" t="s">
        <v>12</v>
      </c>
      <c r="D2" s="11">
        <v>3200.0</v>
      </c>
      <c r="E2" s="3"/>
    </row>
    <row r="3">
      <c r="A3" s="3" t="s">
        <v>22</v>
      </c>
      <c r="B3" s="3" t="s">
        <v>12</v>
      </c>
      <c r="C3" s="3" t="s">
        <v>12</v>
      </c>
      <c r="D3" s="11">
        <v>250.0</v>
      </c>
      <c r="E3" s="3"/>
    </row>
    <row r="4">
      <c r="A4" s="3" t="s">
        <v>27</v>
      </c>
      <c r="B4" s="3" t="s">
        <v>28</v>
      </c>
      <c r="C4" s="3" t="s">
        <v>30</v>
      </c>
      <c r="D4" s="11">
        <v>1150.0</v>
      </c>
      <c r="E4" s="3"/>
    </row>
    <row r="5">
      <c r="A5" s="3" t="s">
        <v>32</v>
      </c>
      <c r="B5" s="3" t="s">
        <v>28</v>
      </c>
      <c r="C5" s="3" t="s">
        <v>30</v>
      </c>
      <c r="D5" s="11">
        <v>420.0</v>
      </c>
      <c r="E5" s="3"/>
    </row>
    <row r="6">
      <c r="A6" s="3" t="s">
        <v>35</v>
      </c>
      <c r="B6" s="3" t="s">
        <v>28</v>
      </c>
      <c r="C6" s="3" t="s">
        <v>30</v>
      </c>
      <c r="D6" s="11">
        <v>85.0</v>
      </c>
      <c r="E6" s="3"/>
    </row>
    <row r="7">
      <c r="A7" s="3" t="s">
        <v>36</v>
      </c>
      <c r="B7" s="3" t="s">
        <v>28</v>
      </c>
      <c r="C7" s="3" t="s">
        <v>30</v>
      </c>
      <c r="D7" s="11">
        <v>30.0</v>
      </c>
      <c r="E7" s="3"/>
    </row>
    <row r="8">
      <c r="A8" s="3" t="s">
        <v>37</v>
      </c>
      <c r="B8" s="3" t="s">
        <v>28</v>
      </c>
      <c r="C8" s="3" t="s">
        <v>30</v>
      </c>
      <c r="D8" s="11">
        <v>45.0</v>
      </c>
      <c r="E8" s="3"/>
    </row>
    <row r="9">
      <c r="A9" s="3" t="s">
        <v>38</v>
      </c>
      <c r="B9" s="3" t="s">
        <v>28</v>
      </c>
      <c r="C9" s="3" t="s">
        <v>30</v>
      </c>
      <c r="D9" s="11">
        <v>35.0</v>
      </c>
      <c r="E9" s="3"/>
    </row>
    <row r="10">
      <c r="A10" s="3" t="s">
        <v>39</v>
      </c>
      <c r="B10" s="3" t="s">
        <v>28</v>
      </c>
      <c r="C10" s="3" t="s">
        <v>30</v>
      </c>
      <c r="D10" s="11">
        <v>120.0</v>
      </c>
      <c r="E10" s="3"/>
    </row>
    <row r="11">
      <c r="A11" s="3" t="s">
        <v>40</v>
      </c>
      <c r="B11" s="3" t="s">
        <v>28</v>
      </c>
      <c r="C11" s="3" t="s">
        <v>30</v>
      </c>
      <c r="D11" s="11">
        <v>95.0</v>
      </c>
      <c r="E11" s="3"/>
    </row>
    <row r="12">
      <c r="A12" s="3" t="s">
        <v>41</v>
      </c>
      <c r="B12" s="3" t="s">
        <v>28</v>
      </c>
      <c r="C12" s="3" t="s">
        <v>30</v>
      </c>
      <c r="D12" s="11">
        <v>60.0</v>
      </c>
      <c r="E12" s="3"/>
    </row>
    <row r="13">
      <c r="A13" s="3" t="s">
        <v>42</v>
      </c>
      <c r="B13" s="3" t="s">
        <v>28</v>
      </c>
      <c r="C13" s="3" t="s">
        <v>43</v>
      </c>
      <c r="D13" s="11">
        <v>140.0</v>
      </c>
      <c r="E13" s="3"/>
    </row>
    <row r="14">
      <c r="A14" s="3" t="s">
        <v>44</v>
      </c>
      <c r="B14" s="3" t="s">
        <v>28</v>
      </c>
      <c r="C14" s="3" t="s">
        <v>43</v>
      </c>
      <c r="D14" s="11">
        <v>45.0</v>
      </c>
      <c r="E14" s="3"/>
    </row>
    <row r="15">
      <c r="A15" s="3" t="s">
        <v>46</v>
      </c>
      <c r="B15" s="3" t="s">
        <v>28</v>
      </c>
      <c r="C15" s="3" t="s">
        <v>43</v>
      </c>
      <c r="D15" s="11">
        <v>25.0</v>
      </c>
      <c r="E15" s="3"/>
    </row>
    <row r="16">
      <c r="A16" s="3" t="s">
        <v>47</v>
      </c>
      <c r="B16" s="3" t="s">
        <v>28</v>
      </c>
      <c r="C16" s="3" t="s">
        <v>43</v>
      </c>
      <c r="D16" s="11">
        <v>70.0</v>
      </c>
      <c r="E16" s="3"/>
    </row>
    <row r="17">
      <c r="A17" s="3" t="s">
        <v>48</v>
      </c>
      <c r="B17" s="3" t="s">
        <v>28</v>
      </c>
      <c r="C17" s="3" t="s">
        <v>43</v>
      </c>
      <c r="D17" s="11">
        <v>60.0</v>
      </c>
      <c r="E17" s="3"/>
    </row>
    <row r="18">
      <c r="A18" s="3" t="s">
        <v>49</v>
      </c>
      <c r="B18" s="3" t="s">
        <v>28</v>
      </c>
      <c r="C18" s="3" t="s">
        <v>43</v>
      </c>
      <c r="D18" s="11">
        <v>40.0</v>
      </c>
      <c r="E18" s="3"/>
    </row>
    <row r="19">
      <c r="A19" s="3" t="s">
        <v>50</v>
      </c>
      <c r="B19" s="3" t="s">
        <v>28</v>
      </c>
      <c r="C19" s="3" t="s">
        <v>43</v>
      </c>
      <c r="D19" s="11">
        <v>100.0</v>
      </c>
      <c r="E19" s="3"/>
    </row>
    <row r="20">
      <c r="A20" s="3" t="s">
        <v>51</v>
      </c>
      <c r="B20" s="3" t="s">
        <v>28</v>
      </c>
      <c r="C20" s="3" t="s">
        <v>52</v>
      </c>
      <c r="D20" s="11">
        <v>250.0</v>
      </c>
      <c r="E20" s="3"/>
    </row>
    <row r="21" ht="15.75" customHeight="1">
      <c r="A21" s="3" t="s">
        <v>53</v>
      </c>
      <c r="B21" s="3" t="s">
        <v>28</v>
      </c>
      <c r="C21" s="3" t="s">
        <v>52</v>
      </c>
      <c r="D21" s="11">
        <v>200.0</v>
      </c>
      <c r="E21" s="3"/>
    </row>
    <row r="22" ht="15.75" customHeight="1">
      <c r="A22" s="3" t="s">
        <v>55</v>
      </c>
      <c r="B22" s="3" t="s">
        <v>28</v>
      </c>
      <c r="C22" s="3" t="s">
        <v>52</v>
      </c>
      <c r="D22" s="11">
        <v>180.0</v>
      </c>
      <c r="E22" s="3"/>
    </row>
    <row r="23" ht="15.75" customHeight="1">
      <c r="A23" s="3"/>
      <c r="B23" s="3"/>
      <c r="C23" s="3"/>
      <c r="D23" s="11"/>
      <c r="E23" s="3"/>
    </row>
    <row r="24" ht="15.75" customHeight="1">
      <c r="A24" s="3"/>
      <c r="B24" s="3"/>
      <c r="C24" s="3"/>
      <c r="D24" s="11"/>
      <c r="E24" s="3"/>
    </row>
    <row r="25" ht="15.75" customHeight="1">
      <c r="A25" s="3"/>
      <c r="B25" s="3"/>
      <c r="C25" s="3"/>
      <c r="D25" s="11"/>
      <c r="E25" s="3"/>
    </row>
    <row r="26" ht="15.75" customHeight="1">
      <c r="A26" s="3"/>
      <c r="B26" s="3"/>
      <c r="C26" s="3"/>
      <c r="D26" s="11"/>
      <c r="E26" s="3"/>
    </row>
    <row r="27" ht="15.75" customHeight="1">
      <c r="A27" s="3"/>
      <c r="B27" s="3"/>
      <c r="C27" s="3"/>
      <c r="D27" s="11"/>
      <c r="E27" s="3"/>
    </row>
    <row r="28" ht="15.75" customHeight="1">
      <c r="A28" s="3"/>
      <c r="B28" s="3"/>
      <c r="C28" s="3"/>
      <c r="D28" s="11"/>
      <c r="E28" s="3"/>
    </row>
    <row r="29" ht="15.75" customHeight="1">
      <c r="A29" s="3"/>
      <c r="B29" s="3"/>
      <c r="C29" s="3"/>
      <c r="D29" s="11"/>
      <c r="E29" s="3"/>
    </row>
    <row r="30" ht="15.75" customHeight="1">
      <c r="A30" s="3"/>
      <c r="B30" s="3"/>
      <c r="C30" s="3"/>
      <c r="D30" s="11"/>
      <c r="E30" s="3"/>
    </row>
    <row r="31" ht="15.75" customHeight="1">
      <c r="A31" s="3"/>
      <c r="B31" s="3"/>
      <c r="C31" s="3"/>
      <c r="D31" s="11"/>
      <c r="E31" s="3"/>
    </row>
    <row r="32" ht="15.75" customHeight="1">
      <c r="A32" s="3"/>
      <c r="B32" s="3"/>
      <c r="C32" s="3"/>
      <c r="D32" s="11"/>
      <c r="E32" s="3"/>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A2:E32">
    <cfRule type="expression" dxfId="0" priority="1">
      <formula>AND(ISEVEN(ROW()),$A2&lt;&gt;"")</formula>
    </cfRule>
  </conditionalFormatting>
  <dataValidations>
    <dataValidation type="list" allowBlank="1" sqref="C2:C32">
      <formula1>'🔧 Settings'!$D$7:$D$10</formula1>
    </dataValidation>
    <dataValidation type="list" allowBlank="1" sqref="B2:B32">
      <formula1>"Income,Expense"</formula1>
    </dataValidation>
  </dataValidations>
  <printOptions/>
  <pageMargins bottom="1.0" footer="0.0" header="0.0" left="0.75" right="0.75" top="1.0"/>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6E8DC"/>
    <pageSetUpPr fitToPage="1"/>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0"/>
    <col customWidth="1" min="2" max="2" width="34.0"/>
    <col customWidth="1" min="3" max="3" width="22.0"/>
    <col customWidth="1" min="4" max="4" width="14.0"/>
    <col customWidth="1" min="5" max="5" width="18.0"/>
    <col customWidth="1" min="6" max="6" width="16.0"/>
    <col customWidth="1" min="7" max="7" width="14.0"/>
    <col customWidth="1" min="8" max="8" width="34.0"/>
    <col customWidth="1" min="9" max="26" width="8.71"/>
  </cols>
  <sheetData>
    <row r="1" ht="25.5" customHeight="1">
      <c r="A1" s="1" t="s">
        <v>0</v>
      </c>
      <c r="B1" s="1" t="s">
        <v>3</v>
      </c>
      <c r="C1" s="1" t="s">
        <v>1</v>
      </c>
      <c r="D1" s="1" t="s">
        <v>4</v>
      </c>
      <c r="E1" s="1" t="s">
        <v>5</v>
      </c>
      <c r="F1" s="1" t="s">
        <v>6</v>
      </c>
      <c r="G1" s="1" t="s">
        <v>7</v>
      </c>
      <c r="H1" s="1" t="s">
        <v>8</v>
      </c>
    </row>
    <row r="2">
      <c r="A2" s="8">
        <f t="shared" ref="A2:A3" si="1">DATE(YEAR(TODAY()),MAX(1,MONTH(TODAY())-0),1)</f>
        <v>46235</v>
      </c>
      <c r="B2" s="3" t="s">
        <v>10</v>
      </c>
      <c r="C2" s="3" t="s">
        <v>10</v>
      </c>
      <c r="D2" s="11">
        <v>3200.0</v>
      </c>
      <c r="E2" s="3" t="s">
        <v>31</v>
      </c>
      <c r="F2" s="3" t="str">
        <f t="array" ref="F2">IF($C2="","",IFERROR(INDEX('📝 Plan'!$B:$B,MATCH($C2,'📝 Plan'!$A:$A,0)),"Not in the plan"))</f>
        <v>Income</v>
      </c>
      <c r="G2" s="3" t="str">
        <f t="array" ref="G2">IF($C2="","",IFERROR(INDEX('📝 Plan'!$C:$C,MATCH($C2,'📝 Plan'!$A:$A,0)),""))</f>
        <v>Income</v>
      </c>
      <c r="H2" s="3"/>
    </row>
    <row r="3">
      <c r="A3" s="8">
        <f t="shared" si="1"/>
        <v>46235</v>
      </c>
      <c r="B3" s="3" t="s">
        <v>54</v>
      </c>
      <c r="C3" s="3" t="s">
        <v>27</v>
      </c>
      <c r="D3" s="11">
        <v>1150.0</v>
      </c>
      <c r="E3" s="3" t="s">
        <v>31</v>
      </c>
      <c r="F3" s="3" t="str">
        <f t="array" ref="F3">IF($C3="","",IFERROR(INDEX('📝 Plan'!$B:$B,MATCH($C3,'📝 Plan'!$A:$A,0)),"Not in the plan"))</f>
        <v>Expense</v>
      </c>
      <c r="G3" s="3" t="str">
        <f t="array" ref="G3">IF($C3="","",IFERROR(INDEX('📝 Plan'!$C:$C,MATCH($C3,'📝 Plan'!$A:$A,0)),""))</f>
        <v>Needs</v>
      </c>
      <c r="H3" s="3"/>
    </row>
    <row r="4">
      <c r="A4" s="8">
        <f>DATE(YEAR(TODAY()),MAX(1,MONTH(TODAY())-0),2)</f>
        <v>46236</v>
      </c>
      <c r="B4" s="3" t="s">
        <v>57</v>
      </c>
      <c r="C4" s="3" t="s">
        <v>32</v>
      </c>
      <c r="D4" s="11">
        <v>96.4</v>
      </c>
      <c r="E4" s="3" t="s">
        <v>31</v>
      </c>
      <c r="F4" s="3" t="str">
        <f t="array" ref="F4">IF($C4="","",IFERROR(INDEX('📝 Plan'!$B:$B,MATCH($C4,'📝 Plan'!$A:$A,0)),"Not in the plan"))</f>
        <v>Expense</v>
      </c>
      <c r="G4" s="3" t="str">
        <f t="array" ref="G4">IF($C4="","",IFERROR(INDEX('📝 Plan'!$C:$C,MATCH($C4,'📝 Plan'!$A:$A,0)),""))</f>
        <v>Needs</v>
      </c>
      <c r="H4" s="3"/>
    </row>
    <row r="5">
      <c r="A5" s="8">
        <f>DATE(YEAR(TODAY()),MAX(1,MONTH(TODAY())-0),3)</f>
        <v>46237</v>
      </c>
      <c r="B5" s="3" t="s">
        <v>61</v>
      </c>
      <c r="C5" s="3" t="s">
        <v>44</v>
      </c>
      <c r="D5" s="11">
        <v>6.2</v>
      </c>
      <c r="E5" s="3" t="s">
        <v>62</v>
      </c>
      <c r="F5" s="3" t="str">
        <f t="array" ref="F5">IF($C5="","",IFERROR(INDEX('📝 Plan'!$B:$B,MATCH($C5,'📝 Plan'!$A:$A,0)),"Not in the plan"))</f>
        <v>Expense</v>
      </c>
      <c r="G5" s="3" t="str">
        <f t="array" ref="G5">IF($C5="","",IFERROR(INDEX('📝 Plan'!$C:$C,MATCH($C5,'📝 Plan'!$A:$A,0)),""))</f>
        <v>Wants</v>
      </c>
      <c r="H5" s="3"/>
    </row>
    <row r="6">
      <c r="A6" s="8">
        <f>DATE(YEAR(TODAY()),MAX(1,MONTH(TODAY())-0),4)</f>
        <v>46238</v>
      </c>
      <c r="B6" s="3" t="s">
        <v>64</v>
      </c>
      <c r="C6" s="3" t="s">
        <v>39</v>
      </c>
      <c r="D6" s="11">
        <v>58.0</v>
      </c>
      <c r="E6" s="3" t="s">
        <v>31</v>
      </c>
      <c r="F6" s="3" t="str">
        <f t="array" ref="F6">IF($C6="","",IFERROR(INDEX('📝 Plan'!$B:$B,MATCH($C6,'📝 Plan'!$A:$A,0)),"Not in the plan"))</f>
        <v>Expense</v>
      </c>
      <c r="G6" s="3" t="str">
        <f t="array" ref="G6">IF($C6="","",IFERROR(INDEX('📝 Plan'!$C:$C,MATCH($C6,'📝 Plan'!$A:$A,0)),""))</f>
        <v>Needs</v>
      </c>
      <c r="H6" s="3"/>
    </row>
    <row r="7">
      <c r="A7" s="8">
        <f>DATE(YEAR(TODAY()),MAX(1,MONTH(TODAY())-0),5)</f>
        <v>46239</v>
      </c>
      <c r="B7" s="3" t="s">
        <v>35</v>
      </c>
      <c r="C7" s="3" t="s">
        <v>35</v>
      </c>
      <c r="D7" s="11">
        <v>82.15</v>
      </c>
      <c r="E7" s="3" t="s">
        <v>31</v>
      </c>
      <c r="F7" s="3" t="str">
        <f t="array" ref="F7">IF($C7="","",IFERROR(INDEX('📝 Plan'!$B:$B,MATCH($C7,'📝 Plan'!$A:$A,0)),"Not in the plan"))</f>
        <v>Expense</v>
      </c>
      <c r="G7" s="3" t="str">
        <f t="array" ref="G7">IF($C7="","",IFERROR(INDEX('📝 Plan'!$C:$C,MATCH($C7,'📝 Plan'!$A:$A,0)),""))</f>
        <v>Needs</v>
      </c>
      <c r="H7" s="3"/>
    </row>
    <row r="8">
      <c r="A8" s="8">
        <f>DATE(YEAR(TODAY()),MAX(1,MONTH(TODAY())-0),6)</f>
        <v>46240</v>
      </c>
      <c r="B8" s="3" t="s">
        <v>96</v>
      </c>
      <c r="C8" s="3" t="s">
        <v>46</v>
      </c>
      <c r="D8" s="11">
        <v>12.99</v>
      </c>
      <c r="E8" s="3" t="s">
        <v>79</v>
      </c>
      <c r="F8" s="3" t="str">
        <f t="array" ref="F8">IF($C8="","",IFERROR(INDEX('📝 Plan'!$B:$B,MATCH($C8,'📝 Plan'!$A:$A,0)),"Not in the plan"))</f>
        <v>Expense</v>
      </c>
      <c r="G8" s="3" t="str">
        <f t="array" ref="G8">IF($C8="","",IFERROR(INDEX('📝 Plan'!$C:$C,MATCH($C8,'📝 Plan'!$A:$A,0)),""))</f>
        <v>Wants</v>
      </c>
      <c r="H8" s="3"/>
    </row>
    <row r="9">
      <c r="A9" s="8">
        <f>DATE(YEAR(TODAY()),MAX(1,MONTH(TODAY())-0),7)</f>
        <v>46241</v>
      </c>
      <c r="B9" s="3" t="s">
        <v>97</v>
      </c>
      <c r="C9" s="3" t="s">
        <v>42</v>
      </c>
      <c r="D9" s="11">
        <v>54.8</v>
      </c>
      <c r="E9" s="3" t="s">
        <v>79</v>
      </c>
      <c r="F9" s="3" t="str">
        <f t="array" ref="F9">IF($C9="","",IFERROR(INDEX('📝 Plan'!$B:$B,MATCH($C9,'📝 Plan'!$A:$A,0)),"Not in the plan"))</f>
        <v>Expense</v>
      </c>
      <c r="G9" s="3" t="str">
        <f t="array" ref="G9">IF($C9="","",IFERROR(INDEX('📝 Plan'!$C:$C,MATCH($C9,'📝 Plan'!$A:$A,0)),""))</f>
        <v>Wants</v>
      </c>
      <c r="H9" s="3"/>
    </row>
    <row r="10">
      <c r="A10" s="8">
        <f>DATE(YEAR(TODAY()),MAX(1,MONTH(TODAY())-0),8)</f>
        <v>46242</v>
      </c>
      <c r="B10" s="3" t="s">
        <v>57</v>
      </c>
      <c r="C10" s="3" t="s">
        <v>32</v>
      </c>
      <c r="D10" s="11">
        <v>88.7</v>
      </c>
      <c r="E10" s="3" t="s">
        <v>31</v>
      </c>
      <c r="F10" s="3" t="str">
        <f t="array" ref="F10">IF($C10="","",IFERROR(INDEX('📝 Plan'!$B:$B,MATCH($C10,'📝 Plan'!$A:$A,0)),"Not in the plan"))</f>
        <v>Expense</v>
      </c>
      <c r="G10" s="3" t="str">
        <f t="array" ref="G10">IF($C10="","",IFERROR(INDEX('📝 Plan'!$C:$C,MATCH($C10,'📝 Plan'!$A:$A,0)),""))</f>
        <v>Needs</v>
      </c>
      <c r="H10" s="3"/>
    </row>
    <row r="11">
      <c r="A11" s="8">
        <f>DATE(YEAR(TODAY()),MAX(1,MONTH(TODAY())-0),9)</f>
        <v>46243</v>
      </c>
      <c r="B11" s="3" t="s">
        <v>44</v>
      </c>
      <c r="C11" s="3" t="s">
        <v>44</v>
      </c>
      <c r="D11" s="11">
        <v>4.5</v>
      </c>
      <c r="E11" s="3" t="s">
        <v>62</v>
      </c>
      <c r="F11" s="3" t="str">
        <f t="array" ref="F11">IF($C11="","",IFERROR(INDEX('📝 Plan'!$B:$B,MATCH($C11,'📝 Plan'!$A:$A,0)),"Not in the plan"))</f>
        <v>Expense</v>
      </c>
      <c r="G11" s="3" t="str">
        <f t="array" ref="G11">IF($C11="","",IFERROR(INDEX('📝 Plan'!$C:$C,MATCH($C11,'📝 Plan'!$A:$A,0)),""))</f>
        <v>Wants</v>
      </c>
      <c r="H11" s="3"/>
    </row>
    <row r="12">
      <c r="A12" s="8">
        <f>DATE(YEAR(TODAY()),MAX(1,MONTH(TODAY())-0),10)</f>
        <v>46244</v>
      </c>
      <c r="B12" s="3" t="s">
        <v>98</v>
      </c>
      <c r="C12" s="3" t="s">
        <v>51</v>
      </c>
      <c r="D12" s="11">
        <v>250.0</v>
      </c>
      <c r="E12" s="3" t="s">
        <v>52</v>
      </c>
      <c r="F12" s="3" t="str">
        <f t="array" ref="F12">IF($C12="","",IFERROR(INDEX('📝 Plan'!$B:$B,MATCH($C12,'📝 Plan'!$A:$A,0)),"Not in the plan"))</f>
        <v>Expense</v>
      </c>
      <c r="G12" s="3" t="str">
        <f t="array" ref="G12">IF($C12="","",IFERROR(INDEX('📝 Plan'!$C:$C,MATCH($C12,'📝 Plan'!$A:$A,0)),""))</f>
        <v>Savings</v>
      </c>
      <c r="H12" s="3"/>
    </row>
    <row r="13">
      <c r="A13" s="8">
        <f>DATE(YEAR(TODAY()),MAX(1,MONTH(TODAY())-0),11)</f>
        <v>46245</v>
      </c>
      <c r="B13" s="3" t="s">
        <v>99</v>
      </c>
      <c r="C13" s="3" t="s">
        <v>37</v>
      </c>
      <c r="D13" s="11">
        <v>45.0</v>
      </c>
      <c r="E13" s="3" t="s">
        <v>31</v>
      </c>
      <c r="F13" s="3" t="str">
        <f t="array" ref="F13">IF($C13="","",IFERROR(INDEX('📝 Plan'!$B:$B,MATCH($C13,'📝 Plan'!$A:$A,0)),"Not in the plan"))</f>
        <v>Expense</v>
      </c>
      <c r="G13" s="3" t="str">
        <f t="array" ref="G13">IF($C13="","",IFERROR(INDEX('📝 Plan'!$C:$C,MATCH($C13,'📝 Plan'!$A:$A,0)),""))</f>
        <v>Needs</v>
      </c>
      <c r="H13" s="3"/>
    </row>
    <row r="14">
      <c r="A14" s="8">
        <f>DATE(YEAR(TODAY()),MAX(1,MONTH(TODAY())-0),12)</f>
        <v>46246</v>
      </c>
      <c r="B14" s="3" t="s">
        <v>100</v>
      </c>
      <c r="C14" s="3" t="s">
        <v>38</v>
      </c>
      <c r="D14" s="11">
        <v>32.0</v>
      </c>
      <c r="E14" s="3" t="s">
        <v>31</v>
      </c>
      <c r="F14" s="3" t="str">
        <f t="array" ref="F14">IF($C14="","",IFERROR(INDEX('📝 Plan'!$B:$B,MATCH($C14,'📝 Plan'!$A:$A,0)),"Not in the plan"))</f>
        <v>Expense</v>
      </c>
      <c r="G14" s="3" t="str">
        <f t="array" ref="G14">IF($C14="","",IFERROR(INDEX('📝 Plan'!$C:$C,MATCH($C14,'📝 Plan'!$A:$A,0)),""))</f>
        <v>Needs</v>
      </c>
      <c r="H14" s="3"/>
    </row>
    <row r="15">
      <c r="A15" s="8">
        <f>DATE(YEAR(TODAY()),MAX(1,MONTH(TODAY())-0),14)</f>
        <v>46248</v>
      </c>
      <c r="B15" s="3" t="s">
        <v>57</v>
      </c>
      <c r="C15" s="3" t="s">
        <v>32</v>
      </c>
      <c r="D15" s="11">
        <v>104.25</v>
      </c>
      <c r="E15" s="3" t="s">
        <v>31</v>
      </c>
      <c r="F15" s="3" t="str">
        <f t="array" ref="F15">IF($C15="","",IFERROR(INDEX('📝 Plan'!$B:$B,MATCH($C15,'📝 Plan'!$A:$A,0)),"Not in the plan"))</f>
        <v>Expense</v>
      </c>
      <c r="G15" s="3" t="str">
        <f t="array" ref="G15">IF($C15="","",IFERROR(INDEX('📝 Plan'!$C:$C,MATCH($C15,'📝 Plan'!$A:$A,0)),""))</f>
        <v>Needs</v>
      </c>
      <c r="H15" s="3"/>
    </row>
    <row r="16">
      <c r="A16" s="8">
        <f>DATE(YEAR(TODAY()),MAX(1,MONTH(TODAY())-0),15)</f>
        <v>46249</v>
      </c>
      <c r="B16" s="3" t="s">
        <v>101</v>
      </c>
      <c r="C16" s="3" t="s">
        <v>22</v>
      </c>
      <c r="D16" s="11">
        <v>320.0</v>
      </c>
      <c r="E16" s="3" t="s">
        <v>31</v>
      </c>
      <c r="F16" s="3" t="str">
        <f t="array" ref="F16">IF($C16="","",IFERROR(INDEX('📝 Plan'!$B:$B,MATCH($C16,'📝 Plan'!$A:$A,0)),"Not in the plan"))</f>
        <v>Income</v>
      </c>
      <c r="G16" s="3" t="str">
        <f t="array" ref="G16">IF($C16="","",IFERROR(INDEX('📝 Plan'!$C:$C,MATCH($C16,'📝 Plan'!$A:$A,0)),""))</f>
        <v>Income</v>
      </c>
      <c r="H16" s="3"/>
    </row>
    <row r="17">
      <c r="A17" s="8">
        <f>DATE(YEAR(TODAY()),MAX(1,MONTH(TODAY())-0),16)</f>
        <v>46250</v>
      </c>
      <c r="B17" s="3" t="s">
        <v>102</v>
      </c>
      <c r="C17" s="3" t="s">
        <v>47</v>
      </c>
      <c r="D17" s="11">
        <v>78.0</v>
      </c>
      <c r="E17" s="3" t="s">
        <v>79</v>
      </c>
      <c r="F17" s="3" t="str">
        <f t="array" ref="F17">IF($C17="","",IFERROR(INDEX('📝 Plan'!$B:$B,MATCH($C17,'📝 Plan'!$A:$A,0)),"Not in the plan"))</f>
        <v>Expense</v>
      </c>
      <c r="G17" s="3" t="str">
        <f t="array" ref="G17">IF($C17="","",IFERROR(INDEX('📝 Plan'!$C:$C,MATCH($C17,'📝 Plan'!$A:$A,0)),""))</f>
        <v>Wants</v>
      </c>
      <c r="H17" s="3"/>
    </row>
    <row r="18">
      <c r="A18" s="8">
        <f>DATE(YEAR(TODAY()),MAX(1,MONTH(TODAY())-0),17)</f>
        <v>46251</v>
      </c>
      <c r="B18" s="3" t="s">
        <v>103</v>
      </c>
      <c r="C18" s="3" t="s">
        <v>49</v>
      </c>
      <c r="D18" s="11">
        <v>35.0</v>
      </c>
      <c r="E18" s="3" t="s">
        <v>31</v>
      </c>
      <c r="F18" s="3" t="str">
        <f t="array" ref="F18">IF($C18="","",IFERROR(INDEX('📝 Plan'!$B:$B,MATCH($C18,'📝 Plan'!$A:$A,0)),"Not in the plan"))</f>
        <v>Expense</v>
      </c>
      <c r="G18" s="3" t="str">
        <f t="array" ref="G18">IF($C18="","",IFERROR(INDEX('📝 Plan'!$C:$C,MATCH($C18,'📝 Plan'!$A:$A,0)),""))</f>
        <v>Wants</v>
      </c>
      <c r="H18" s="3"/>
    </row>
    <row r="19">
      <c r="A19" s="8">
        <f>DATE(YEAR(TODAY()),MAX(1,MONTH(TODAY())-0),18)</f>
        <v>46252</v>
      </c>
      <c r="B19" s="3" t="s">
        <v>104</v>
      </c>
      <c r="C19" s="3" t="s">
        <v>44</v>
      </c>
      <c r="D19" s="11">
        <v>8.4</v>
      </c>
      <c r="E19" s="3" t="s">
        <v>62</v>
      </c>
      <c r="F19" s="3" t="str">
        <f t="array" ref="F19">IF($C19="","",IFERROR(INDEX('📝 Plan'!$B:$B,MATCH($C19,'📝 Plan'!$A:$A,0)),"Not in the plan"))</f>
        <v>Expense</v>
      </c>
      <c r="G19" s="3" t="str">
        <f t="array" ref="G19">IF($C19="","",IFERROR(INDEX('📝 Plan'!$C:$C,MATCH($C19,'📝 Plan'!$A:$A,0)),""))</f>
        <v>Wants</v>
      </c>
      <c r="H19" s="3"/>
    </row>
    <row r="20">
      <c r="A20" s="8">
        <f>DATE(YEAR(TODAY()),MAX(1,MONTH(TODAY())-0),19)</f>
        <v>46253</v>
      </c>
      <c r="B20" s="3" t="s">
        <v>105</v>
      </c>
      <c r="C20" s="3" t="s">
        <v>40</v>
      </c>
      <c r="D20" s="11">
        <v>95.0</v>
      </c>
      <c r="E20" s="3" t="s">
        <v>31</v>
      </c>
      <c r="F20" s="3" t="str">
        <f t="array" ref="F20">IF($C20="","",IFERROR(INDEX('📝 Plan'!$B:$B,MATCH($C20,'📝 Plan'!$A:$A,0)),"Not in the plan"))</f>
        <v>Expense</v>
      </c>
      <c r="G20" s="3" t="str">
        <f t="array" ref="G20">IF($C20="","",IFERROR(INDEX('📝 Plan'!$C:$C,MATCH($C20,'📝 Plan'!$A:$A,0)),""))</f>
        <v>Needs</v>
      </c>
      <c r="H20" s="3"/>
    </row>
    <row r="21" ht="15.75" customHeight="1">
      <c r="A21" s="8">
        <f>DATE(YEAR(TODAY()),MAX(1,MONTH(TODAY())-0),21)</f>
        <v>46255</v>
      </c>
      <c r="B21" s="3" t="s">
        <v>57</v>
      </c>
      <c r="C21" s="3" t="s">
        <v>32</v>
      </c>
      <c r="D21" s="11">
        <v>91.1</v>
      </c>
      <c r="E21" s="3" t="s">
        <v>31</v>
      </c>
      <c r="F21" s="3" t="str">
        <f t="array" ref="F21">IF($C21="","",IFERROR(INDEX('📝 Plan'!$B:$B,MATCH($C21,'📝 Plan'!$A:$A,0)),"Not in the plan"))</f>
        <v>Expense</v>
      </c>
      <c r="G21" s="3" t="str">
        <f t="array" ref="G21">IF($C21="","",IFERROR(INDEX('📝 Plan'!$C:$C,MATCH($C21,'📝 Plan'!$A:$A,0)),""))</f>
        <v>Needs</v>
      </c>
      <c r="H21" s="3"/>
    </row>
    <row r="22" ht="15.75" customHeight="1">
      <c r="A22" s="8">
        <f>DATE(YEAR(TODAY()),MAX(1,MONTH(TODAY())-0),22)</f>
        <v>46256</v>
      </c>
      <c r="B22" s="3" t="s">
        <v>106</v>
      </c>
      <c r="C22" s="3" t="s">
        <v>41</v>
      </c>
      <c r="D22" s="11">
        <v>18.6</v>
      </c>
      <c r="E22" s="3" t="s">
        <v>62</v>
      </c>
      <c r="F22" s="3" t="str">
        <f t="array" ref="F22">IF($C22="","",IFERROR(INDEX('📝 Plan'!$B:$B,MATCH($C22,'📝 Plan'!$A:$A,0)),"Not in the plan"))</f>
        <v>Expense</v>
      </c>
      <c r="G22" s="3" t="str">
        <f t="array" ref="G22">IF($C22="","",IFERROR(INDEX('📝 Plan'!$C:$C,MATCH($C22,'📝 Plan'!$A:$A,0)),""))</f>
        <v>Needs</v>
      </c>
      <c r="H22" s="3"/>
    </row>
    <row r="23" ht="15.75" customHeight="1">
      <c r="A23" s="8">
        <f>DATE(YEAR(TODAY()),MAX(1,MONTH(TODAY())-0),23)</f>
        <v>46257</v>
      </c>
      <c r="B23" s="3" t="s">
        <v>107</v>
      </c>
      <c r="C23" s="3" t="s">
        <v>53</v>
      </c>
      <c r="D23" s="11">
        <v>200.0</v>
      </c>
      <c r="E23" s="3" t="s">
        <v>52</v>
      </c>
      <c r="F23" s="3" t="str">
        <f t="array" ref="F23">IF($C23="","",IFERROR(INDEX('📝 Plan'!$B:$B,MATCH($C23,'📝 Plan'!$A:$A,0)),"Not in the plan"))</f>
        <v>Expense</v>
      </c>
      <c r="G23" s="3" t="str">
        <f t="array" ref="G23">IF($C23="","",IFERROR(INDEX('📝 Plan'!$C:$C,MATCH($C23,'📝 Plan'!$A:$A,0)),""))</f>
        <v>Savings</v>
      </c>
      <c r="H23" s="3"/>
    </row>
    <row r="24" ht="15.75" customHeight="1">
      <c r="A24" s="8">
        <f>DATE(YEAR(TODAY()),MAX(1,MONTH(TODAY())-1),2)</f>
        <v>46205</v>
      </c>
      <c r="B24" s="3" t="s">
        <v>10</v>
      </c>
      <c r="C24" s="3" t="s">
        <v>10</v>
      </c>
      <c r="D24" s="11">
        <v>3200.0</v>
      </c>
      <c r="E24" s="3" t="s">
        <v>31</v>
      </c>
      <c r="F24" s="3" t="str">
        <f t="array" ref="F24">IF($C24="","",IFERROR(INDEX('📝 Plan'!$B:$B,MATCH($C24,'📝 Plan'!$A:$A,0)),"Not in the plan"))</f>
        <v>Income</v>
      </c>
      <c r="G24" s="3" t="str">
        <f t="array" ref="G24">IF($C24="","",IFERROR(INDEX('📝 Plan'!$C:$C,MATCH($C24,'📝 Plan'!$A:$A,0)),""))</f>
        <v>Income</v>
      </c>
      <c r="H24" s="3"/>
    </row>
    <row r="25" ht="15.75" customHeight="1">
      <c r="A25" s="8">
        <f>DATE(YEAR(TODAY()),MAX(1,MONTH(TODAY())-1),3)</f>
        <v>46206</v>
      </c>
      <c r="B25" s="3" t="s">
        <v>54</v>
      </c>
      <c r="C25" s="3" t="s">
        <v>27</v>
      </c>
      <c r="D25" s="11">
        <v>1150.0</v>
      </c>
      <c r="E25" s="3" t="s">
        <v>31</v>
      </c>
      <c r="F25" s="3" t="str">
        <f t="array" ref="F25">IF($C25="","",IFERROR(INDEX('📝 Plan'!$B:$B,MATCH($C25,'📝 Plan'!$A:$A,0)),"Not in the plan"))</f>
        <v>Expense</v>
      </c>
      <c r="G25" s="3" t="str">
        <f t="array" ref="G25">IF($C25="","",IFERROR(INDEX('📝 Plan'!$C:$C,MATCH($C25,'📝 Plan'!$A:$A,0)),""))</f>
        <v>Needs</v>
      </c>
      <c r="H25" s="3"/>
    </row>
    <row r="26" ht="15.75" customHeight="1">
      <c r="A26" s="8">
        <f>DATE(YEAR(TODAY()),MAX(1,MONTH(TODAY())-1),8)</f>
        <v>46211</v>
      </c>
      <c r="B26" s="3" t="s">
        <v>108</v>
      </c>
      <c r="C26" s="3" t="s">
        <v>32</v>
      </c>
      <c r="D26" s="11">
        <v>402.3</v>
      </c>
      <c r="E26" s="3" t="s">
        <v>31</v>
      </c>
      <c r="F26" s="3" t="str">
        <f t="array" ref="F26">IF($C26="","",IFERROR(INDEX('📝 Plan'!$B:$B,MATCH($C26,'📝 Plan'!$A:$A,0)),"Not in the plan"))</f>
        <v>Expense</v>
      </c>
      <c r="G26" s="3" t="str">
        <f t="array" ref="G26">IF($C26="","",IFERROR(INDEX('📝 Plan'!$C:$C,MATCH($C26,'📝 Plan'!$A:$A,0)),""))</f>
        <v>Needs</v>
      </c>
      <c r="H26" s="3"/>
    </row>
    <row r="27" ht="15.75" customHeight="1">
      <c r="A27" s="8">
        <f>DATE(YEAR(TODAY()),MAX(1,MONTH(TODAY())-1),12)</f>
        <v>46215</v>
      </c>
      <c r="B27" s="3" t="s">
        <v>109</v>
      </c>
      <c r="C27" s="3" t="s">
        <v>50</v>
      </c>
      <c r="D27" s="11">
        <v>180.0</v>
      </c>
      <c r="E27" s="3" t="s">
        <v>79</v>
      </c>
      <c r="F27" s="3" t="str">
        <f t="array" ref="F27">IF($C27="","",IFERROR(INDEX('📝 Plan'!$B:$B,MATCH($C27,'📝 Plan'!$A:$A,0)),"Not in the plan"))</f>
        <v>Expense</v>
      </c>
      <c r="G27" s="3" t="str">
        <f t="array" ref="G27">IF($C27="","",IFERROR(INDEX('📝 Plan'!$C:$C,MATCH($C27,'📝 Plan'!$A:$A,0)),""))</f>
        <v>Wants</v>
      </c>
      <c r="H27" s="3"/>
    </row>
    <row r="28" ht="15.75" customHeight="1">
      <c r="A28" s="8">
        <f>DATE(YEAR(TODAY()),MAX(1,MONTH(TODAY())-1),20)</f>
        <v>46223</v>
      </c>
      <c r="B28" s="3" t="s">
        <v>98</v>
      </c>
      <c r="C28" s="3" t="s">
        <v>51</v>
      </c>
      <c r="D28" s="11">
        <v>250.0</v>
      </c>
      <c r="E28" s="3" t="s">
        <v>52</v>
      </c>
      <c r="F28" s="3" t="str">
        <f t="array" ref="F28">IF($C28="","",IFERROR(INDEX('📝 Plan'!$B:$B,MATCH($C28,'📝 Plan'!$A:$A,0)),"Not in the plan"))</f>
        <v>Expense</v>
      </c>
      <c r="G28" s="3" t="str">
        <f t="array" ref="G28">IF($C28="","",IFERROR(INDEX('📝 Plan'!$C:$C,MATCH($C28,'📝 Plan'!$A:$A,0)),""))</f>
        <v>Savings</v>
      </c>
      <c r="H28" s="3"/>
    </row>
    <row r="29" ht="15.75" customHeight="1">
      <c r="A29" s="8">
        <f>DATE(YEAR(TODAY()),MAX(1,MONTH(TODAY())-2),2)</f>
        <v>46175</v>
      </c>
      <c r="B29" s="3" t="s">
        <v>10</v>
      </c>
      <c r="C29" s="3" t="s">
        <v>10</v>
      </c>
      <c r="D29" s="11">
        <v>3200.0</v>
      </c>
      <c r="E29" s="3" t="s">
        <v>31</v>
      </c>
      <c r="F29" s="3" t="str">
        <f t="array" ref="F29">IF($C29="","",IFERROR(INDEX('📝 Plan'!$B:$B,MATCH($C29,'📝 Plan'!$A:$A,0)),"Not in the plan"))</f>
        <v>Income</v>
      </c>
      <c r="G29" s="3" t="str">
        <f t="array" ref="G29">IF($C29="","",IFERROR(INDEX('📝 Plan'!$C:$C,MATCH($C29,'📝 Plan'!$A:$A,0)),""))</f>
        <v>Income</v>
      </c>
      <c r="H29" s="3"/>
    </row>
    <row r="30" ht="15.75" customHeight="1">
      <c r="A30" s="8">
        <f>DATE(YEAR(TODAY()),MAX(1,MONTH(TODAY())-2),4)</f>
        <v>46177</v>
      </c>
      <c r="B30" s="3" t="s">
        <v>54</v>
      </c>
      <c r="C30" s="3" t="s">
        <v>27</v>
      </c>
      <c r="D30" s="11">
        <v>1150.0</v>
      </c>
      <c r="E30" s="3" t="s">
        <v>31</v>
      </c>
      <c r="F30" s="3" t="str">
        <f t="array" ref="F30">IF($C30="","",IFERROR(INDEX('📝 Plan'!$B:$B,MATCH($C30,'📝 Plan'!$A:$A,0)),"Not in the plan"))</f>
        <v>Expense</v>
      </c>
      <c r="G30" s="3" t="str">
        <f t="array" ref="G30">IF($C30="","",IFERROR(INDEX('📝 Plan'!$C:$C,MATCH($C30,'📝 Plan'!$A:$A,0)),""))</f>
        <v>Needs</v>
      </c>
      <c r="H30" s="3"/>
    </row>
    <row r="31" ht="15.75" customHeight="1">
      <c r="A31" s="8">
        <f>DATE(YEAR(TODAY()),MAX(1,MONTH(TODAY())-2),9)</f>
        <v>46182</v>
      </c>
      <c r="B31" s="3" t="s">
        <v>108</v>
      </c>
      <c r="C31" s="3" t="s">
        <v>32</v>
      </c>
      <c r="D31" s="11">
        <v>388.9</v>
      </c>
      <c r="E31" s="3" t="s">
        <v>31</v>
      </c>
      <c r="F31" s="3" t="str">
        <f t="array" ref="F31">IF($C31="","",IFERROR(INDEX('📝 Plan'!$B:$B,MATCH($C31,'📝 Plan'!$A:$A,0)),"Not in the plan"))</f>
        <v>Expense</v>
      </c>
      <c r="G31" s="3" t="str">
        <f t="array" ref="G31">IF($C31="","",IFERROR(INDEX('📝 Plan'!$C:$C,MATCH($C31,'📝 Plan'!$A:$A,0)),""))</f>
        <v>Needs</v>
      </c>
      <c r="H31" s="3"/>
    </row>
    <row r="32" ht="15.75" customHeight="1">
      <c r="A32" s="8">
        <f>DATE(YEAR(TODAY()),MAX(1,MONTH(TODAY())-2),18)</f>
        <v>46191</v>
      </c>
      <c r="B32" s="3" t="s">
        <v>98</v>
      </c>
      <c r="C32" s="3" t="s">
        <v>51</v>
      </c>
      <c r="D32" s="11">
        <v>250.0</v>
      </c>
      <c r="E32" s="3" t="s">
        <v>52</v>
      </c>
      <c r="F32" s="3" t="str">
        <f t="array" ref="F32">IF($C32="","",IFERROR(INDEX('📝 Plan'!$B:$B,MATCH($C32,'📝 Plan'!$A:$A,0)),"Not in the plan"))</f>
        <v>Expense</v>
      </c>
      <c r="G32" s="3" t="str">
        <f t="array" ref="G32">IF($C32="","",IFERROR(INDEX('📝 Plan'!$C:$C,MATCH($C32,'📝 Plan'!$A:$A,0)),""))</f>
        <v>Savings</v>
      </c>
      <c r="H32" s="3"/>
    </row>
    <row r="33" ht="15.75" customHeight="1">
      <c r="A33" s="8"/>
      <c r="B33" s="3"/>
      <c r="C33" s="3"/>
      <c r="D33" s="11"/>
      <c r="E33" s="3"/>
      <c r="F33" s="3" t="str">
        <f t="array" ref="F33">IF($C33="","",IFERROR(INDEX('📝 Plan'!$B:$B,MATCH($C33,'📝 Plan'!$A:$A,0)),"Not in the plan"))</f>
        <v/>
      </c>
      <c r="G33" s="3" t="str">
        <f t="array" ref="G33">IF($C33="","",IFERROR(INDEX('📝 Plan'!$C:$C,MATCH($C33,'📝 Plan'!$A:$A,0)),""))</f>
        <v/>
      </c>
      <c r="H33" s="3"/>
    </row>
    <row r="34" ht="15.75" customHeight="1">
      <c r="A34" s="8"/>
      <c r="B34" s="3"/>
      <c r="C34" s="3"/>
      <c r="D34" s="11"/>
      <c r="E34" s="3"/>
      <c r="F34" s="3" t="str">
        <f t="array" ref="F34">IF($C34="","",IFERROR(INDEX('📝 Plan'!$B:$B,MATCH($C34,'📝 Plan'!$A:$A,0)),"Not in the plan"))</f>
        <v/>
      </c>
      <c r="G34" s="3" t="str">
        <f t="array" ref="G34">IF($C34="","",IFERROR(INDEX('📝 Plan'!$C:$C,MATCH($C34,'📝 Plan'!$A:$A,0)),""))</f>
        <v/>
      </c>
      <c r="H34" s="3"/>
    </row>
    <row r="35" ht="15.75" customHeight="1">
      <c r="A35" s="8"/>
      <c r="B35" s="3"/>
      <c r="C35" s="3"/>
      <c r="D35" s="11"/>
      <c r="E35" s="3"/>
      <c r="F35" s="3" t="str">
        <f t="array" ref="F35">IF($C35="","",IFERROR(INDEX('📝 Plan'!$B:$B,MATCH($C35,'📝 Plan'!$A:$A,0)),"Not in the plan"))</f>
        <v/>
      </c>
      <c r="G35" s="3" t="str">
        <f t="array" ref="G35">IF($C35="","",IFERROR(INDEX('📝 Plan'!$C:$C,MATCH($C35,'📝 Plan'!$A:$A,0)),""))</f>
        <v/>
      </c>
      <c r="H35" s="3"/>
    </row>
    <row r="36" ht="15.75" customHeight="1">
      <c r="A36" s="8"/>
      <c r="B36" s="3"/>
      <c r="C36" s="3"/>
      <c r="D36" s="11"/>
      <c r="E36" s="3"/>
      <c r="F36" s="3" t="str">
        <f t="array" ref="F36">IF($C36="","",IFERROR(INDEX('📝 Plan'!$B:$B,MATCH($C36,'📝 Plan'!$A:$A,0)),"Not in the plan"))</f>
        <v/>
      </c>
      <c r="G36" s="3" t="str">
        <f t="array" ref="G36">IF($C36="","",IFERROR(INDEX('📝 Plan'!$C:$C,MATCH($C36,'📝 Plan'!$A:$A,0)),""))</f>
        <v/>
      </c>
      <c r="H36" s="3"/>
    </row>
    <row r="37" ht="15.75" customHeight="1">
      <c r="A37" s="8"/>
      <c r="B37" s="3"/>
      <c r="C37" s="3"/>
      <c r="D37" s="11"/>
      <c r="E37" s="3"/>
      <c r="F37" s="3" t="str">
        <f t="array" ref="F37">IF($C37="","",IFERROR(INDEX('📝 Plan'!$B:$B,MATCH($C37,'📝 Plan'!$A:$A,0)),"Not in the plan"))</f>
        <v/>
      </c>
      <c r="G37" s="3" t="str">
        <f t="array" ref="G37">IF($C37="","",IFERROR(INDEX('📝 Plan'!$C:$C,MATCH($C37,'📝 Plan'!$A:$A,0)),""))</f>
        <v/>
      </c>
      <c r="H37" s="3"/>
    </row>
    <row r="38" ht="15.75" customHeight="1">
      <c r="A38" s="8"/>
      <c r="B38" s="3"/>
      <c r="C38" s="3"/>
      <c r="D38" s="11"/>
      <c r="E38" s="3"/>
      <c r="F38" s="3" t="str">
        <f t="array" ref="F38">IF($C38="","",IFERROR(INDEX('📝 Plan'!$B:$B,MATCH($C38,'📝 Plan'!$A:$A,0)),"Not in the plan"))</f>
        <v/>
      </c>
      <c r="G38" s="3" t="str">
        <f t="array" ref="G38">IF($C38="","",IFERROR(INDEX('📝 Plan'!$C:$C,MATCH($C38,'📝 Plan'!$A:$A,0)),""))</f>
        <v/>
      </c>
      <c r="H38" s="3"/>
    </row>
    <row r="39" ht="15.75" customHeight="1">
      <c r="A39" s="8"/>
      <c r="B39" s="3"/>
      <c r="C39" s="3"/>
      <c r="D39" s="11"/>
      <c r="E39" s="3"/>
      <c r="F39" s="3" t="str">
        <f t="array" ref="F39">IF($C39="","",IFERROR(INDEX('📝 Plan'!$B:$B,MATCH($C39,'📝 Plan'!$A:$A,0)),"Not in the plan"))</f>
        <v/>
      </c>
      <c r="G39" s="3" t="str">
        <f t="array" ref="G39">IF($C39="","",IFERROR(INDEX('📝 Plan'!$C:$C,MATCH($C39,'📝 Plan'!$A:$A,0)),""))</f>
        <v/>
      </c>
      <c r="H39" s="3"/>
    </row>
    <row r="40" ht="15.75" customHeight="1">
      <c r="A40" s="8"/>
      <c r="B40" s="3"/>
      <c r="C40" s="3"/>
      <c r="D40" s="11"/>
      <c r="E40" s="3"/>
      <c r="F40" s="3" t="str">
        <f t="array" ref="F40">IF($C40="","",IFERROR(INDEX('📝 Plan'!$B:$B,MATCH($C40,'📝 Plan'!$A:$A,0)),"Not in the plan"))</f>
        <v/>
      </c>
      <c r="G40" s="3" t="str">
        <f t="array" ref="G40">IF($C40="","",IFERROR(INDEX('📝 Plan'!$C:$C,MATCH($C40,'📝 Plan'!$A:$A,0)),""))</f>
        <v/>
      </c>
      <c r="H40" s="3"/>
    </row>
    <row r="41" ht="15.75" customHeight="1">
      <c r="A41" s="8"/>
      <c r="B41" s="3"/>
      <c r="C41" s="3"/>
      <c r="D41" s="11"/>
      <c r="E41" s="3"/>
      <c r="F41" s="3" t="str">
        <f t="array" ref="F41">IF($C41="","",IFERROR(INDEX('📝 Plan'!$B:$B,MATCH($C41,'📝 Plan'!$A:$A,0)),"Not in the plan"))</f>
        <v/>
      </c>
      <c r="G41" s="3" t="str">
        <f t="array" ref="G41">IF($C41="","",IFERROR(INDEX('📝 Plan'!$C:$C,MATCH($C41,'📝 Plan'!$A:$A,0)),""))</f>
        <v/>
      </c>
      <c r="H41" s="3"/>
    </row>
    <row r="42" ht="15.75" customHeight="1">
      <c r="A42" s="8"/>
      <c r="B42" s="3"/>
      <c r="C42" s="3"/>
      <c r="D42" s="11"/>
      <c r="E42" s="3"/>
      <c r="F42" s="3" t="str">
        <f t="array" ref="F42">IF($C42="","",IFERROR(INDEX('📝 Plan'!$B:$B,MATCH($C42,'📝 Plan'!$A:$A,0)),"Not in the plan"))</f>
        <v/>
      </c>
      <c r="G42" s="3" t="str">
        <f t="array" ref="G42">IF($C42="","",IFERROR(INDEX('📝 Plan'!$C:$C,MATCH($C42,'📝 Plan'!$A:$A,0)),""))</f>
        <v/>
      </c>
      <c r="H42" s="3"/>
    </row>
    <row r="43" ht="15.75" customHeight="1">
      <c r="A43" s="8"/>
      <c r="B43" s="3"/>
      <c r="C43" s="3"/>
      <c r="D43" s="11"/>
      <c r="E43" s="3"/>
      <c r="F43" s="3" t="str">
        <f t="array" ref="F43">IF($C43="","",IFERROR(INDEX('📝 Plan'!$B:$B,MATCH($C43,'📝 Plan'!$A:$A,0)),"Not in the plan"))</f>
        <v/>
      </c>
      <c r="G43" s="3" t="str">
        <f t="array" ref="G43">IF($C43="","",IFERROR(INDEX('📝 Plan'!$C:$C,MATCH($C43,'📝 Plan'!$A:$A,0)),""))</f>
        <v/>
      </c>
      <c r="H43" s="3"/>
    </row>
    <row r="44" ht="15.75" customHeight="1">
      <c r="A44" s="8"/>
      <c r="B44" s="3"/>
      <c r="C44" s="3"/>
      <c r="D44" s="11"/>
      <c r="E44" s="3"/>
      <c r="F44" s="3" t="str">
        <f t="array" ref="F44">IF($C44="","",IFERROR(INDEX('📝 Plan'!$B:$B,MATCH($C44,'📝 Plan'!$A:$A,0)),"Not in the plan"))</f>
        <v/>
      </c>
      <c r="G44" s="3" t="str">
        <f t="array" ref="G44">IF($C44="","",IFERROR(INDEX('📝 Plan'!$C:$C,MATCH($C44,'📝 Plan'!$A:$A,0)),""))</f>
        <v/>
      </c>
      <c r="H44" s="3"/>
    </row>
    <row r="45" ht="15.75" customHeight="1">
      <c r="A45" s="8"/>
      <c r="B45" s="3"/>
      <c r="C45" s="3"/>
      <c r="D45" s="11"/>
      <c r="E45" s="3"/>
      <c r="F45" s="3" t="str">
        <f t="array" ref="F45">IF($C45="","",IFERROR(INDEX('📝 Plan'!$B:$B,MATCH($C45,'📝 Plan'!$A:$A,0)),"Not in the plan"))</f>
        <v/>
      </c>
      <c r="G45" s="3" t="str">
        <f t="array" ref="G45">IF($C45="","",IFERROR(INDEX('📝 Plan'!$C:$C,MATCH($C45,'📝 Plan'!$A:$A,0)),""))</f>
        <v/>
      </c>
      <c r="H45" s="3"/>
    </row>
    <row r="46" ht="15.75" customHeight="1">
      <c r="A46" s="8"/>
      <c r="B46" s="3"/>
      <c r="C46" s="3"/>
      <c r="D46" s="11"/>
      <c r="E46" s="3"/>
      <c r="F46" s="3" t="str">
        <f t="array" ref="F46">IF($C46="","",IFERROR(INDEX('📝 Plan'!$B:$B,MATCH($C46,'📝 Plan'!$A:$A,0)),"Not in the plan"))</f>
        <v/>
      </c>
      <c r="G46" s="3" t="str">
        <f t="array" ref="G46">IF($C46="","",IFERROR(INDEX('📝 Plan'!$C:$C,MATCH($C46,'📝 Plan'!$A:$A,0)),""))</f>
        <v/>
      </c>
      <c r="H46" s="3"/>
    </row>
    <row r="47" ht="15.75" customHeight="1">
      <c r="A47" s="8"/>
      <c r="B47" s="3"/>
      <c r="C47" s="3"/>
      <c r="D47" s="11"/>
      <c r="E47" s="3"/>
      <c r="F47" s="3" t="str">
        <f t="array" ref="F47">IF($C47="","",IFERROR(INDEX('📝 Plan'!$B:$B,MATCH($C47,'📝 Plan'!$A:$A,0)),"Not in the plan"))</f>
        <v/>
      </c>
      <c r="G47" s="3" t="str">
        <f t="array" ref="G47">IF($C47="","",IFERROR(INDEX('📝 Plan'!$C:$C,MATCH($C47,'📝 Plan'!$A:$A,0)),""))</f>
        <v/>
      </c>
      <c r="H47" s="3"/>
    </row>
    <row r="48" ht="15.75" customHeight="1">
      <c r="A48" s="8"/>
      <c r="B48" s="3"/>
      <c r="C48" s="3"/>
      <c r="D48" s="11"/>
      <c r="E48" s="3"/>
      <c r="F48" s="3" t="str">
        <f t="array" ref="F48">IF($C48="","",IFERROR(INDEX('📝 Plan'!$B:$B,MATCH($C48,'📝 Plan'!$A:$A,0)),"Not in the plan"))</f>
        <v/>
      </c>
      <c r="G48" s="3" t="str">
        <f t="array" ref="G48">IF($C48="","",IFERROR(INDEX('📝 Plan'!$C:$C,MATCH($C48,'📝 Plan'!$A:$A,0)),""))</f>
        <v/>
      </c>
      <c r="H48" s="3"/>
    </row>
    <row r="49" ht="15.75" customHeight="1">
      <c r="A49" s="8"/>
      <c r="B49" s="3"/>
      <c r="C49" s="3"/>
      <c r="D49" s="11"/>
      <c r="E49" s="3"/>
      <c r="F49" s="3" t="str">
        <f t="array" ref="F49">IF($C49="","",IFERROR(INDEX('📝 Plan'!$B:$B,MATCH($C49,'📝 Plan'!$A:$A,0)),"Not in the plan"))</f>
        <v/>
      </c>
      <c r="G49" s="3" t="str">
        <f t="array" ref="G49">IF($C49="","",IFERROR(INDEX('📝 Plan'!$C:$C,MATCH($C49,'📝 Plan'!$A:$A,0)),""))</f>
        <v/>
      </c>
      <c r="H49" s="3"/>
    </row>
    <row r="50" ht="15.75" customHeight="1">
      <c r="A50" s="8"/>
      <c r="B50" s="3"/>
      <c r="C50" s="3"/>
      <c r="D50" s="11"/>
      <c r="E50" s="3"/>
      <c r="F50" s="3" t="str">
        <f t="array" ref="F50">IF($C50="","",IFERROR(INDEX('📝 Plan'!$B:$B,MATCH($C50,'📝 Plan'!$A:$A,0)),"Not in the plan"))</f>
        <v/>
      </c>
      <c r="G50" s="3" t="str">
        <f t="array" ref="G50">IF($C50="","",IFERROR(INDEX('📝 Plan'!$C:$C,MATCH($C50,'📝 Plan'!$A:$A,0)),""))</f>
        <v/>
      </c>
      <c r="H50" s="3"/>
    </row>
    <row r="51" ht="15.75" customHeight="1">
      <c r="A51" s="8"/>
      <c r="B51" s="3"/>
      <c r="C51" s="3"/>
      <c r="D51" s="11"/>
      <c r="E51" s="3"/>
      <c r="F51" s="3" t="str">
        <f t="array" ref="F51">IF($C51="","",IFERROR(INDEX('📝 Plan'!$B:$B,MATCH($C51,'📝 Plan'!$A:$A,0)),"Not in the plan"))</f>
        <v/>
      </c>
      <c r="G51" s="3" t="str">
        <f t="array" ref="G51">IF($C51="","",IFERROR(INDEX('📝 Plan'!$C:$C,MATCH($C51,'📝 Plan'!$A:$A,0)),""))</f>
        <v/>
      </c>
      <c r="H51" s="3"/>
    </row>
    <row r="52" ht="15.75" customHeight="1">
      <c r="A52" s="8"/>
      <c r="B52" s="3"/>
      <c r="C52" s="3"/>
      <c r="D52" s="11"/>
      <c r="E52" s="3"/>
      <c r="F52" s="3" t="str">
        <f t="array" ref="F52">IF($C52="","",IFERROR(INDEX('📝 Plan'!$B:$B,MATCH($C52,'📝 Plan'!$A:$A,0)),"Not in the plan"))</f>
        <v/>
      </c>
      <c r="G52" s="3" t="str">
        <f t="array" ref="G52">IF($C52="","",IFERROR(INDEX('📝 Plan'!$C:$C,MATCH($C52,'📝 Plan'!$A:$A,0)),""))</f>
        <v/>
      </c>
      <c r="H52" s="3"/>
    </row>
    <row r="53" ht="15.75" customHeight="1">
      <c r="A53" s="8"/>
      <c r="B53" s="3"/>
      <c r="C53" s="3"/>
      <c r="D53" s="11"/>
      <c r="E53" s="3"/>
      <c r="F53" s="3" t="str">
        <f t="array" ref="F53">IF($C53="","",IFERROR(INDEX('📝 Plan'!$B:$B,MATCH($C53,'📝 Plan'!$A:$A,0)),"Not in the plan"))</f>
        <v/>
      </c>
      <c r="G53" s="3" t="str">
        <f t="array" ref="G53">IF($C53="","",IFERROR(INDEX('📝 Plan'!$C:$C,MATCH($C53,'📝 Plan'!$A:$A,0)),""))</f>
        <v/>
      </c>
      <c r="H53" s="3"/>
    </row>
    <row r="54" ht="15.75" customHeight="1">
      <c r="A54" s="8"/>
      <c r="B54" s="3"/>
      <c r="C54" s="3"/>
      <c r="D54" s="11"/>
      <c r="E54" s="3"/>
      <c r="F54" s="3" t="str">
        <f t="array" ref="F54">IF($C54="","",IFERROR(INDEX('📝 Plan'!$B:$B,MATCH($C54,'📝 Plan'!$A:$A,0)),"Not in the plan"))</f>
        <v/>
      </c>
      <c r="G54" s="3" t="str">
        <f t="array" ref="G54">IF($C54="","",IFERROR(INDEX('📝 Plan'!$C:$C,MATCH($C54,'📝 Plan'!$A:$A,0)),""))</f>
        <v/>
      </c>
      <c r="H54" s="3"/>
    </row>
    <row r="55" ht="15.75" customHeight="1">
      <c r="A55" s="8"/>
      <c r="B55" s="3"/>
      <c r="C55" s="3"/>
      <c r="D55" s="11"/>
      <c r="E55" s="3"/>
      <c r="F55" s="3" t="str">
        <f t="array" ref="F55">IF($C55="","",IFERROR(INDEX('📝 Plan'!$B:$B,MATCH($C55,'📝 Plan'!$A:$A,0)),"Not in the plan"))</f>
        <v/>
      </c>
      <c r="G55" s="3" t="str">
        <f t="array" ref="G55">IF($C55="","",IFERROR(INDEX('📝 Plan'!$C:$C,MATCH($C55,'📝 Plan'!$A:$A,0)),""))</f>
        <v/>
      </c>
      <c r="H55" s="3"/>
    </row>
    <row r="56" ht="15.75" customHeight="1">
      <c r="A56" s="8"/>
      <c r="B56" s="3"/>
      <c r="C56" s="3"/>
      <c r="D56" s="11"/>
      <c r="E56" s="3"/>
      <c r="F56" s="3" t="str">
        <f t="array" ref="F56">IF($C56="","",IFERROR(INDEX('📝 Plan'!$B:$B,MATCH($C56,'📝 Plan'!$A:$A,0)),"Not in the plan"))</f>
        <v/>
      </c>
      <c r="G56" s="3" t="str">
        <f t="array" ref="G56">IF($C56="","",IFERROR(INDEX('📝 Plan'!$C:$C,MATCH($C56,'📝 Plan'!$A:$A,0)),""))</f>
        <v/>
      </c>
      <c r="H56" s="3"/>
    </row>
    <row r="57" ht="15.75" customHeight="1">
      <c r="A57" s="8"/>
      <c r="B57" s="3"/>
      <c r="C57" s="3"/>
      <c r="D57" s="11"/>
      <c r="E57" s="3"/>
      <c r="F57" s="3" t="str">
        <f t="array" ref="F57">IF($C57="","",IFERROR(INDEX('📝 Plan'!$B:$B,MATCH($C57,'📝 Plan'!$A:$A,0)),"Not in the plan"))</f>
        <v/>
      </c>
      <c r="G57" s="3" t="str">
        <f t="array" ref="G57">IF($C57="","",IFERROR(INDEX('📝 Plan'!$C:$C,MATCH($C57,'📝 Plan'!$A:$A,0)),""))</f>
        <v/>
      </c>
      <c r="H57" s="3"/>
    </row>
    <row r="58" ht="15.75" customHeight="1">
      <c r="A58" s="8"/>
      <c r="B58" s="3"/>
      <c r="C58" s="3"/>
      <c r="D58" s="11"/>
      <c r="E58" s="3"/>
      <c r="F58" s="3" t="str">
        <f t="array" ref="F58">IF($C58="","",IFERROR(INDEX('📝 Plan'!$B:$B,MATCH($C58,'📝 Plan'!$A:$A,0)),"Not in the plan"))</f>
        <v/>
      </c>
      <c r="G58" s="3" t="str">
        <f t="array" ref="G58">IF($C58="","",IFERROR(INDEX('📝 Plan'!$C:$C,MATCH($C58,'📝 Plan'!$A:$A,0)),""))</f>
        <v/>
      </c>
      <c r="H58" s="3"/>
    </row>
    <row r="59" ht="15.75" customHeight="1">
      <c r="A59" s="8"/>
      <c r="B59" s="3"/>
      <c r="C59" s="3"/>
      <c r="D59" s="11"/>
      <c r="E59" s="3"/>
      <c r="F59" s="3" t="str">
        <f t="array" ref="F59">IF($C59="","",IFERROR(INDEX('📝 Plan'!$B:$B,MATCH($C59,'📝 Plan'!$A:$A,0)),"Not in the plan"))</f>
        <v/>
      </c>
      <c r="G59" s="3" t="str">
        <f t="array" ref="G59">IF($C59="","",IFERROR(INDEX('📝 Plan'!$C:$C,MATCH($C59,'📝 Plan'!$A:$A,0)),""))</f>
        <v/>
      </c>
      <c r="H59" s="3"/>
    </row>
    <row r="60" ht="15.75" customHeight="1">
      <c r="A60" s="8"/>
      <c r="B60" s="3"/>
      <c r="C60" s="3"/>
      <c r="D60" s="11"/>
      <c r="E60" s="3"/>
      <c r="F60" s="3" t="str">
        <f t="array" ref="F60">IF($C60="","",IFERROR(INDEX('📝 Plan'!$B:$B,MATCH($C60,'📝 Plan'!$A:$A,0)),"Not in the plan"))</f>
        <v/>
      </c>
      <c r="G60" s="3" t="str">
        <f t="array" ref="G60">IF($C60="","",IFERROR(INDEX('📝 Plan'!$C:$C,MATCH($C60,'📝 Plan'!$A:$A,0)),""))</f>
        <v/>
      </c>
      <c r="H60" s="3"/>
    </row>
    <row r="61" ht="15.75" customHeight="1">
      <c r="A61" s="8"/>
      <c r="B61" s="3"/>
      <c r="C61" s="3"/>
      <c r="D61" s="11"/>
      <c r="E61" s="3"/>
      <c r="F61" s="3" t="str">
        <f t="array" ref="F61">IF($C61="","",IFERROR(INDEX('📝 Plan'!$B:$B,MATCH($C61,'📝 Plan'!$A:$A,0)),"Not in the plan"))</f>
        <v/>
      </c>
      <c r="G61" s="3" t="str">
        <f t="array" ref="G61">IF($C61="","",IFERROR(INDEX('📝 Plan'!$C:$C,MATCH($C61,'📝 Plan'!$A:$A,0)),""))</f>
        <v/>
      </c>
      <c r="H61" s="3"/>
    </row>
    <row r="62" ht="15.75" customHeight="1">
      <c r="A62" s="8"/>
      <c r="B62" s="3"/>
      <c r="C62" s="3"/>
      <c r="D62" s="11"/>
      <c r="E62" s="3"/>
      <c r="F62" s="3" t="str">
        <f t="array" ref="F62">IF($C62="","",IFERROR(INDEX('📝 Plan'!$B:$B,MATCH($C62,'📝 Plan'!$A:$A,0)),"Not in the plan"))</f>
        <v/>
      </c>
      <c r="G62" s="3" t="str">
        <f t="array" ref="G62">IF($C62="","",IFERROR(INDEX('📝 Plan'!$C:$C,MATCH($C62,'📝 Plan'!$A:$A,0)),""))</f>
        <v/>
      </c>
      <c r="H62" s="3"/>
    </row>
    <row r="63" ht="15.75" customHeight="1">
      <c r="A63" s="8"/>
      <c r="B63" s="3"/>
      <c r="C63" s="3"/>
      <c r="D63" s="11"/>
      <c r="E63" s="3"/>
      <c r="F63" s="3" t="str">
        <f t="array" ref="F63">IF($C63="","",IFERROR(INDEX('📝 Plan'!$B:$B,MATCH($C63,'📝 Plan'!$A:$A,0)),"Not in the plan"))</f>
        <v/>
      </c>
      <c r="G63" s="3" t="str">
        <f t="array" ref="G63">IF($C63="","",IFERROR(INDEX('📝 Plan'!$C:$C,MATCH($C63,'📝 Plan'!$A:$A,0)),""))</f>
        <v/>
      </c>
      <c r="H63" s="3"/>
    </row>
    <row r="64" ht="15.75" customHeight="1">
      <c r="A64" s="8"/>
      <c r="B64" s="3"/>
      <c r="C64" s="3"/>
      <c r="D64" s="11"/>
      <c r="E64" s="3"/>
      <c r="F64" s="3" t="str">
        <f t="array" ref="F64">IF($C64="","",IFERROR(INDEX('📝 Plan'!$B:$B,MATCH($C64,'📝 Plan'!$A:$A,0)),"Not in the plan"))</f>
        <v/>
      </c>
      <c r="G64" s="3" t="str">
        <f t="array" ref="G64">IF($C64="","",IFERROR(INDEX('📝 Plan'!$C:$C,MATCH($C64,'📝 Plan'!$A:$A,0)),""))</f>
        <v/>
      </c>
      <c r="H64" s="3"/>
    </row>
    <row r="65" ht="15.75" customHeight="1">
      <c r="A65" s="8"/>
      <c r="B65" s="3"/>
      <c r="C65" s="3"/>
      <c r="D65" s="11"/>
      <c r="E65" s="3"/>
      <c r="F65" s="3" t="str">
        <f t="array" ref="F65">IF($C65="","",IFERROR(INDEX('📝 Plan'!$B:$B,MATCH($C65,'📝 Plan'!$A:$A,0)),"Not in the plan"))</f>
        <v/>
      </c>
      <c r="G65" s="3" t="str">
        <f t="array" ref="G65">IF($C65="","",IFERROR(INDEX('📝 Plan'!$C:$C,MATCH($C65,'📝 Plan'!$A:$A,0)),""))</f>
        <v/>
      </c>
      <c r="H65" s="3"/>
    </row>
    <row r="66" ht="15.75" customHeight="1">
      <c r="A66" s="8"/>
      <c r="B66" s="3"/>
      <c r="C66" s="3"/>
      <c r="D66" s="11"/>
      <c r="E66" s="3"/>
      <c r="F66" s="3" t="str">
        <f t="array" ref="F66">IF($C66="","",IFERROR(INDEX('📝 Plan'!$B:$B,MATCH($C66,'📝 Plan'!$A:$A,0)),"Not in the plan"))</f>
        <v/>
      </c>
      <c r="G66" s="3" t="str">
        <f t="array" ref="G66">IF($C66="","",IFERROR(INDEX('📝 Plan'!$C:$C,MATCH($C66,'📝 Plan'!$A:$A,0)),""))</f>
        <v/>
      </c>
      <c r="H66" s="3"/>
    </row>
    <row r="67" ht="15.75" customHeight="1">
      <c r="A67" s="8"/>
      <c r="B67" s="3"/>
      <c r="C67" s="3"/>
      <c r="D67" s="11"/>
      <c r="E67" s="3"/>
      <c r="F67" s="3" t="str">
        <f t="array" ref="F67">IF($C67="","",IFERROR(INDEX('📝 Plan'!$B:$B,MATCH($C67,'📝 Plan'!$A:$A,0)),"Not in the plan"))</f>
        <v/>
      </c>
      <c r="G67" s="3" t="str">
        <f t="array" ref="G67">IF($C67="","",IFERROR(INDEX('📝 Plan'!$C:$C,MATCH($C67,'📝 Plan'!$A:$A,0)),""))</f>
        <v/>
      </c>
      <c r="H67" s="3"/>
    </row>
    <row r="68" ht="15.75" customHeight="1">
      <c r="A68" s="8"/>
      <c r="B68" s="3"/>
      <c r="C68" s="3"/>
      <c r="D68" s="11"/>
      <c r="E68" s="3"/>
      <c r="F68" s="3" t="str">
        <f t="array" ref="F68">IF($C68="","",IFERROR(INDEX('📝 Plan'!$B:$B,MATCH($C68,'📝 Plan'!$A:$A,0)),"Not in the plan"))</f>
        <v/>
      </c>
      <c r="G68" s="3" t="str">
        <f t="array" ref="G68">IF($C68="","",IFERROR(INDEX('📝 Plan'!$C:$C,MATCH($C68,'📝 Plan'!$A:$A,0)),""))</f>
        <v/>
      </c>
      <c r="H68" s="3"/>
    </row>
    <row r="69" ht="15.75" customHeight="1">
      <c r="A69" s="8"/>
      <c r="B69" s="3"/>
      <c r="C69" s="3"/>
      <c r="D69" s="11"/>
      <c r="E69" s="3"/>
      <c r="F69" s="3" t="str">
        <f t="array" ref="F69">IF($C69="","",IFERROR(INDEX('📝 Plan'!$B:$B,MATCH($C69,'📝 Plan'!$A:$A,0)),"Not in the plan"))</f>
        <v/>
      </c>
      <c r="G69" s="3" t="str">
        <f t="array" ref="G69">IF($C69="","",IFERROR(INDEX('📝 Plan'!$C:$C,MATCH($C69,'📝 Plan'!$A:$A,0)),""))</f>
        <v/>
      </c>
      <c r="H69" s="3"/>
    </row>
    <row r="70" ht="15.75" customHeight="1">
      <c r="A70" s="8"/>
      <c r="B70" s="3"/>
      <c r="C70" s="3"/>
      <c r="D70" s="11"/>
      <c r="E70" s="3"/>
      <c r="F70" s="3" t="str">
        <f t="array" ref="F70">IF($C70="","",IFERROR(INDEX('📝 Plan'!$B:$B,MATCH($C70,'📝 Plan'!$A:$A,0)),"Not in the plan"))</f>
        <v/>
      </c>
      <c r="G70" s="3" t="str">
        <f t="array" ref="G70">IF($C70="","",IFERROR(INDEX('📝 Plan'!$C:$C,MATCH($C70,'📝 Plan'!$A:$A,0)),""))</f>
        <v/>
      </c>
      <c r="H70" s="3"/>
    </row>
    <row r="71" ht="15.75" customHeight="1">
      <c r="A71" s="8"/>
      <c r="B71" s="3"/>
      <c r="C71" s="3"/>
      <c r="D71" s="11"/>
      <c r="E71" s="3"/>
      <c r="F71" s="3" t="str">
        <f t="array" ref="F71">IF($C71="","",IFERROR(INDEX('📝 Plan'!$B:$B,MATCH($C71,'📝 Plan'!$A:$A,0)),"Not in the plan"))</f>
        <v/>
      </c>
      <c r="G71" s="3" t="str">
        <f t="array" ref="G71">IF($C71="","",IFERROR(INDEX('📝 Plan'!$C:$C,MATCH($C71,'📝 Plan'!$A:$A,0)),""))</f>
        <v/>
      </c>
      <c r="H71" s="3"/>
    </row>
    <row r="72" ht="15.75" customHeight="1">
      <c r="A72" s="8"/>
      <c r="B72" s="3"/>
      <c r="C72" s="3"/>
      <c r="D72" s="11"/>
      <c r="E72" s="3"/>
      <c r="F72" s="3" t="str">
        <f t="array" ref="F72">IF($C72="","",IFERROR(INDEX('📝 Plan'!$B:$B,MATCH($C72,'📝 Plan'!$A:$A,0)),"Not in the plan"))</f>
        <v/>
      </c>
      <c r="G72" s="3" t="str">
        <f t="array" ref="G72">IF($C72="","",IFERROR(INDEX('📝 Plan'!$C:$C,MATCH($C72,'📝 Plan'!$A:$A,0)),""))</f>
        <v/>
      </c>
      <c r="H72" s="3"/>
    </row>
    <row r="73" ht="15.75" customHeight="1">
      <c r="A73" s="8"/>
      <c r="B73" s="3"/>
      <c r="C73" s="3"/>
      <c r="D73" s="11"/>
      <c r="E73" s="3"/>
      <c r="F73" s="3" t="str">
        <f t="array" ref="F73">IF($C73="","",IFERROR(INDEX('📝 Plan'!$B:$B,MATCH($C73,'📝 Plan'!$A:$A,0)),"Not in the plan"))</f>
        <v/>
      </c>
      <c r="G73" s="3" t="str">
        <f t="array" ref="G73">IF($C73="","",IFERROR(INDEX('📝 Plan'!$C:$C,MATCH($C73,'📝 Plan'!$A:$A,0)),""))</f>
        <v/>
      </c>
      <c r="H73" s="3"/>
    </row>
    <row r="74" ht="15.75" customHeight="1">
      <c r="A74" s="8"/>
      <c r="B74" s="3"/>
      <c r="C74" s="3"/>
      <c r="D74" s="11"/>
      <c r="E74" s="3"/>
      <c r="F74" s="3" t="str">
        <f t="array" ref="F74">IF($C74="","",IFERROR(INDEX('📝 Plan'!$B:$B,MATCH($C74,'📝 Plan'!$A:$A,0)),"Not in the plan"))</f>
        <v/>
      </c>
      <c r="G74" s="3" t="str">
        <f t="array" ref="G74">IF($C74="","",IFERROR(INDEX('📝 Plan'!$C:$C,MATCH($C74,'📝 Plan'!$A:$A,0)),""))</f>
        <v/>
      </c>
      <c r="H74" s="3"/>
    </row>
    <row r="75" ht="15.75" customHeight="1">
      <c r="A75" s="8"/>
      <c r="B75" s="3"/>
      <c r="C75" s="3"/>
      <c r="D75" s="11"/>
      <c r="E75" s="3"/>
      <c r="F75" s="3" t="str">
        <f t="array" ref="F75">IF($C75="","",IFERROR(INDEX('📝 Plan'!$B:$B,MATCH($C75,'📝 Plan'!$A:$A,0)),"Not in the plan"))</f>
        <v/>
      </c>
      <c r="G75" s="3" t="str">
        <f t="array" ref="G75">IF($C75="","",IFERROR(INDEX('📝 Plan'!$C:$C,MATCH($C75,'📝 Plan'!$A:$A,0)),""))</f>
        <v/>
      </c>
      <c r="H75" s="3"/>
    </row>
    <row r="76" ht="15.75" customHeight="1">
      <c r="A76" s="8"/>
      <c r="B76" s="3"/>
      <c r="C76" s="3"/>
      <c r="D76" s="11"/>
      <c r="E76" s="3"/>
      <c r="F76" s="3" t="str">
        <f t="array" ref="F76">IF($C76="","",IFERROR(INDEX('📝 Plan'!$B:$B,MATCH($C76,'📝 Plan'!$A:$A,0)),"Not in the plan"))</f>
        <v/>
      </c>
      <c r="G76" s="3" t="str">
        <f t="array" ref="G76">IF($C76="","",IFERROR(INDEX('📝 Plan'!$C:$C,MATCH($C76,'📝 Plan'!$A:$A,0)),""))</f>
        <v/>
      </c>
      <c r="H76" s="3"/>
    </row>
    <row r="77" ht="15.75" customHeight="1">
      <c r="A77" s="8"/>
      <c r="B77" s="3"/>
      <c r="C77" s="3"/>
      <c r="D77" s="11"/>
      <c r="E77" s="3"/>
      <c r="F77" s="3" t="str">
        <f t="array" ref="F77">IF($C77="","",IFERROR(INDEX('📝 Plan'!$B:$B,MATCH($C77,'📝 Plan'!$A:$A,0)),"Not in the plan"))</f>
        <v/>
      </c>
      <c r="G77" s="3" t="str">
        <f t="array" ref="G77">IF($C77="","",IFERROR(INDEX('📝 Plan'!$C:$C,MATCH($C77,'📝 Plan'!$A:$A,0)),""))</f>
        <v/>
      </c>
      <c r="H77" s="3"/>
    </row>
    <row r="78" ht="15.75" customHeight="1">
      <c r="A78" s="8"/>
      <c r="B78" s="3"/>
      <c r="C78" s="3"/>
      <c r="D78" s="11"/>
      <c r="E78" s="3"/>
      <c r="F78" s="3" t="str">
        <f t="array" ref="F78">IF($C78="","",IFERROR(INDEX('📝 Plan'!$B:$B,MATCH($C78,'📝 Plan'!$A:$A,0)),"Not in the plan"))</f>
        <v/>
      </c>
      <c r="G78" s="3" t="str">
        <f t="array" ref="G78">IF($C78="","",IFERROR(INDEX('📝 Plan'!$C:$C,MATCH($C78,'📝 Plan'!$A:$A,0)),""))</f>
        <v/>
      </c>
      <c r="H78" s="3"/>
    </row>
    <row r="79" ht="15.75" customHeight="1">
      <c r="A79" s="8"/>
      <c r="B79" s="3"/>
      <c r="C79" s="3"/>
      <c r="D79" s="11"/>
      <c r="E79" s="3"/>
      <c r="F79" s="3" t="str">
        <f t="array" ref="F79">IF($C79="","",IFERROR(INDEX('📝 Plan'!$B:$B,MATCH($C79,'📝 Plan'!$A:$A,0)),"Not in the plan"))</f>
        <v/>
      </c>
      <c r="G79" s="3" t="str">
        <f t="array" ref="G79">IF($C79="","",IFERROR(INDEX('📝 Plan'!$C:$C,MATCH($C79,'📝 Plan'!$A:$A,0)),""))</f>
        <v/>
      </c>
      <c r="H79" s="3"/>
    </row>
    <row r="80" ht="15.75" customHeight="1">
      <c r="A80" s="8"/>
      <c r="B80" s="3"/>
      <c r="C80" s="3"/>
      <c r="D80" s="11"/>
      <c r="E80" s="3"/>
      <c r="F80" s="3" t="str">
        <f t="array" ref="F80">IF($C80="","",IFERROR(INDEX('📝 Plan'!$B:$B,MATCH($C80,'📝 Plan'!$A:$A,0)),"Not in the plan"))</f>
        <v/>
      </c>
      <c r="G80" s="3" t="str">
        <f t="array" ref="G80">IF($C80="","",IFERROR(INDEX('📝 Plan'!$C:$C,MATCH($C80,'📝 Plan'!$A:$A,0)),""))</f>
        <v/>
      </c>
      <c r="H80" s="3"/>
    </row>
    <row r="81" ht="15.75" customHeight="1">
      <c r="A81" s="8"/>
      <c r="B81" s="3"/>
      <c r="C81" s="3"/>
      <c r="D81" s="11"/>
      <c r="E81" s="3"/>
      <c r="F81" s="3" t="str">
        <f t="array" ref="F81">IF($C81="","",IFERROR(INDEX('📝 Plan'!$B:$B,MATCH($C81,'📝 Plan'!$A:$A,0)),"Not in the plan"))</f>
        <v/>
      </c>
      <c r="G81" s="3" t="str">
        <f t="array" ref="G81">IF($C81="","",IFERROR(INDEX('📝 Plan'!$C:$C,MATCH($C81,'📝 Plan'!$A:$A,0)),""))</f>
        <v/>
      </c>
      <c r="H81" s="3"/>
    </row>
    <row r="82" ht="15.75" customHeight="1">
      <c r="A82" s="8"/>
      <c r="B82" s="3"/>
      <c r="C82" s="3"/>
      <c r="D82" s="11"/>
      <c r="E82" s="3"/>
      <c r="F82" s="3" t="str">
        <f t="array" ref="F82">IF($C82="","",IFERROR(INDEX('📝 Plan'!$B:$B,MATCH($C82,'📝 Plan'!$A:$A,0)),"Not in the plan"))</f>
        <v/>
      </c>
      <c r="G82" s="3" t="str">
        <f t="array" ref="G82">IF($C82="","",IFERROR(INDEX('📝 Plan'!$C:$C,MATCH($C82,'📝 Plan'!$A:$A,0)),""))</f>
        <v/>
      </c>
      <c r="H82" s="3"/>
    </row>
    <row r="83" ht="15.75" customHeight="1">
      <c r="A83" s="8"/>
      <c r="B83" s="3"/>
      <c r="C83" s="3"/>
      <c r="D83" s="11"/>
      <c r="E83" s="3"/>
      <c r="F83" s="3" t="str">
        <f t="array" ref="F83">IF($C83="","",IFERROR(INDEX('📝 Plan'!$B:$B,MATCH($C83,'📝 Plan'!$A:$A,0)),"Not in the plan"))</f>
        <v/>
      </c>
      <c r="G83" s="3" t="str">
        <f t="array" ref="G83">IF($C83="","",IFERROR(INDEX('📝 Plan'!$C:$C,MATCH($C83,'📝 Plan'!$A:$A,0)),""))</f>
        <v/>
      </c>
      <c r="H83" s="3"/>
    </row>
    <row r="84" ht="15.75" customHeight="1">
      <c r="A84" s="8"/>
      <c r="B84" s="3"/>
      <c r="C84" s="3"/>
      <c r="D84" s="11"/>
      <c r="E84" s="3"/>
      <c r="F84" s="3" t="str">
        <f t="array" ref="F84">IF($C84="","",IFERROR(INDEX('📝 Plan'!$B:$B,MATCH($C84,'📝 Plan'!$A:$A,0)),"Not in the plan"))</f>
        <v/>
      </c>
      <c r="G84" s="3" t="str">
        <f t="array" ref="G84">IF($C84="","",IFERROR(INDEX('📝 Plan'!$C:$C,MATCH($C84,'📝 Plan'!$A:$A,0)),""))</f>
        <v/>
      </c>
      <c r="H84" s="3"/>
    </row>
    <row r="85" ht="15.75" customHeight="1">
      <c r="A85" s="8"/>
      <c r="B85" s="3"/>
      <c r="C85" s="3"/>
      <c r="D85" s="11"/>
      <c r="E85" s="3"/>
      <c r="F85" s="3" t="str">
        <f t="array" ref="F85">IF($C85="","",IFERROR(INDEX('📝 Plan'!$B:$B,MATCH($C85,'📝 Plan'!$A:$A,0)),"Not in the plan"))</f>
        <v/>
      </c>
      <c r="G85" s="3" t="str">
        <f t="array" ref="G85">IF($C85="","",IFERROR(INDEX('📝 Plan'!$C:$C,MATCH($C85,'📝 Plan'!$A:$A,0)),""))</f>
        <v/>
      </c>
      <c r="H85" s="3"/>
    </row>
    <row r="86" ht="15.75" customHeight="1">
      <c r="A86" s="8"/>
      <c r="B86" s="3"/>
      <c r="C86" s="3"/>
      <c r="D86" s="11"/>
      <c r="E86" s="3"/>
      <c r="F86" s="3" t="str">
        <f t="array" ref="F86">IF($C86="","",IFERROR(INDEX('📝 Plan'!$B:$B,MATCH($C86,'📝 Plan'!$A:$A,0)),"Not in the plan"))</f>
        <v/>
      </c>
      <c r="G86" s="3" t="str">
        <f t="array" ref="G86">IF($C86="","",IFERROR(INDEX('📝 Plan'!$C:$C,MATCH($C86,'📝 Plan'!$A:$A,0)),""))</f>
        <v/>
      </c>
      <c r="H86" s="3"/>
    </row>
    <row r="87" ht="15.75" customHeight="1">
      <c r="A87" s="8"/>
      <c r="B87" s="3"/>
      <c r="C87" s="3"/>
      <c r="D87" s="11"/>
      <c r="E87" s="3"/>
      <c r="F87" s="3" t="str">
        <f t="array" ref="F87">IF($C87="","",IFERROR(INDEX('📝 Plan'!$B:$B,MATCH($C87,'📝 Plan'!$A:$A,0)),"Not in the plan"))</f>
        <v/>
      </c>
      <c r="G87" s="3" t="str">
        <f t="array" ref="G87">IF($C87="","",IFERROR(INDEX('📝 Plan'!$C:$C,MATCH($C87,'📝 Plan'!$A:$A,0)),""))</f>
        <v/>
      </c>
      <c r="H87" s="3"/>
    </row>
    <row r="88" ht="15.75" customHeight="1">
      <c r="A88" s="8"/>
      <c r="B88" s="3"/>
      <c r="C88" s="3"/>
      <c r="D88" s="11"/>
      <c r="E88" s="3"/>
      <c r="F88" s="3" t="str">
        <f t="array" ref="F88">IF($C88="","",IFERROR(INDEX('📝 Plan'!$B:$B,MATCH($C88,'📝 Plan'!$A:$A,0)),"Not in the plan"))</f>
        <v/>
      </c>
      <c r="G88" s="3" t="str">
        <f t="array" ref="G88">IF($C88="","",IFERROR(INDEX('📝 Plan'!$C:$C,MATCH($C88,'📝 Plan'!$A:$A,0)),""))</f>
        <v/>
      </c>
      <c r="H88" s="3"/>
    </row>
    <row r="89" ht="15.75" customHeight="1">
      <c r="A89" s="8"/>
      <c r="B89" s="3"/>
      <c r="C89" s="3"/>
      <c r="D89" s="11"/>
      <c r="E89" s="3"/>
      <c r="F89" s="3" t="str">
        <f t="array" ref="F89">IF($C89="","",IFERROR(INDEX('📝 Plan'!$B:$B,MATCH($C89,'📝 Plan'!$A:$A,0)),"Not in the plan"))</f>
        <v/>
      </c>
      <c r="G89" s="3" t="str">
        <f t="array" ref="G89">IF($C89="","",IFERROR(INDEX('📝 Plan'!$C:$C,MATCH($C89,'📝 Plan'!$A:$A,0)),""))</f>
        <v/>
      </c>
      <c r="H89" s="3"/>
    </row>
    <row r="90" ht="15.75" customHeight="1">
      <c r="A90" s="8"/>
      <c r="B90" s="3"/>
      <c r="C90" s="3"/>
      <c r="D90" s="11"/>
      <c r="E90" s="3"/>
      <c r="F90" s="3" t="str">
        <f t="array" ref="F90">IF($C90="","",IFERROR(INDEX('📝 Plan'!$B:$B,MATCH($C90,'📝 Plan'!$A:$A,0)),"Not in the plan"))</f>
        <v/>
      </c>
      <c r="G90" s="3" t="str">
        <f t="array" ref="G90">IF($C90="","",IFERROR(INDEX('📝 Plan'!$C:$C,MATCH($C90,'📝 Plan'!$A:$A,0)),""))</f>
        <v/>
      </c>
      <c r="H90" s="3"/>
    </row>
    <row r="91" ht="15.75" customHeight="1">
      <c r="A91" s="8"/>
      <c r="B91" s="3"/>
      <c r="C91" s="3"/>
      <c r="D91" s="11"/>
      <c r="E91" s="3"/>
      <c r="F91" s="3" t="str">
        <f t="array" ref="F91">IF($C91="","",IFERROR(INDEX('📝 Plan'!$B:$B,MATCH($C91,'📝 Plan'!$A:$A,0)),"Not in the plan"))</f>
        <v/>
      </c>
      <c r="G91" s="3" t="str">
        <f t="array" ref="G91">IF($C91="","",IFERROR(INDEX('📝 Plan'!$C:$C,MATCH($C91,'📝 Plan'!$A:$A,0)),""))</f>
        <v/>
      </c>
      <c r="H91" s="3"/>
    </row>
    <row r="92" ht="15.75" customHeight="1">
      <c r="A92" s="8"/>
      <c r="B92" s="3"/>
      <c r="C92" s="3"/>
      <c r="D92" s="11"/>
      <c r="E92" s="3"/>
      <c r="F92" s="3" t="str">
        <f t="array" ref="F92">IF($C92="","",IFERROR(INDEX('📝 Plan'!$B:$B,MATCH($C92,'📝 Plan'!$A:$A,0)),"Not in the plan"))</f>
        <v/>
      </c>
      <c r="G92" s="3" t="str">
        <f t="array" ref="G92">IF($C92="","",IFERROR(INDEX('📝 Plan'!$C:$C,MATCH($C92,'📝 Plan'!$A:$A,0)),""))</f>
        <v/>
      </c>
      <c r="H92" s="3"/>
    </row>
    <row r="93" ht="15.75" customHeight="1">
      <c r="A93" s="8"/>
      <c r="B93" s="3"/>
      <c r="C93" s="3"/>
      <c r="D93" s="11"/>
      <c r="E93" s="3"/>
      <c r="F93" s="3" t="str">
        <f t="array" ref="F93">IF($C93="","",IFERROR(INDEX('📝 Plan'!$B:$B,MATCH($C93,'📝 Plan'!$A:$A,0)),"Not in the plan"))</f>
        <v/>
      </c>
      <c r="G93" s="3" t="str">
        <f t="array" ref="G93">IF($C93="","",IFERROR(INDEX('📝 Plan'!$C:$C,MATCH($C93,'📝 Plan'!$A:$A,0)),""))</f>
        <v/>
      </c>
      <c r="H93" s="3"/>
    </row>
    <row r="94" ht="15.75" customHeight="1">
      <c r="A94" s="8"/>
      <c r="B94" s="3"/>
      <c r="C94" s="3"/>
      <c r="D94" s="11"/>
      <c r="E94" s="3"/>
      <c r="F94" s="3" t="str">
        <f t="array" ref="F94">IF($C94="","",IFERROR(INDEX('📝 Plan'!$B:$B,MATCH($C94,'📝 Plan'!$A:$A,0)),"Not in the plan"))</f>
        <v/>
      </c>
      <c r="G94" s="3" t="str">
        <f t="array" ref="G94">IF($C94="","",IFERROR(INDEX('📝 Plan'!$C:$C,MATCH($C94,'📝 Plan'!$A:$A,0)),""))</f>
        <v/>
      </c>
      <c r="H94" s="3"/>
    </row>
    <row r="95" ht="15.75" customHeight="1">
      <c r="A95" s="8"/>
      <c r="B95" s="3"/>
      <c r="C95" s="3"/>
      <c r="D95" s="11"/>
      <c r="E95" s="3"/>
      <c r="F95" s="3" t="str">
        <f t="array" ref="F95">IF($C95="","",IFERROR(INDEX('📝 Plan'!$B:$B,MATCH($C95,'📝 Plan'!$A:$A,0)),"Not in the plan"))</f>
        <v/>
      </c>
      <c r="G95" s="3" t="str">
        <f t="array" ref="G95">IF($C95="","",IFERROR(INDEX('📝 Plan'!$C:$C,MATCH($C95,'📝 Plan'!$A:$A,0)),""))</f>
        <v/>
      </c>
      <c r="H95" s="3"/>
    </row>
    <row r="96" ht="15.75" customHeight="1">
      <c r="A96" s="8"/>
      <c r="B96" s="3"/>
      <c r="C96" s="3"/>
      <c r="D96" s="11"/>
      <c r="E96" s="3"/>
      <c r="F96" s="3" t="str">
        <f t="array" ref="F96">IF($C96="","",IFERROR(INDEX('📝 Plan'!$B:$B,MATCH($C96,'📝 Plan'!$A:$A,0)),"Not in the plan"))</f>
        <v/>
      </c>
      <c r="G96" s="3" t="str">
        <f t="array" ref="G96">IF($C96="","",IFERROR(INDEX('📝 Plan'!$C:$C,MATCH($C96,'📝 Plan'!$A:$A,0)),""))</f>
        <v/>
      </c>
      <c r="H96" s="3"/>
    </row>
    <row r="97" ht="15.75" customHeight="1">
      <c r="A97" s="8"/>
      <c r="B97" s="3"/>
      <c r="C97" s="3"/>
      <c r="D97" s="11"/>
      <c r="E97" s="3"/>
      <c r="F97" s="3" t="str">
        <f t="array" ref="F97">IF($C97="","",IFERROR(INDEX('📝 Plan'!$B:$B,MATCH($C97,'📝 Plan'!$A:$A,0)),"Not in the plan"))</f>
        <v/>
      </c>
      <c r="G97" s="3" t="str">
        <f t="array" ref="G97">IF($C97="","",IFERROR(INDEX('📝 Plan'!$C:$C,MATCH($C97,'📝 Plan'!$A:$A,0)),""))</f>
        <v/>
      </c>
      <c r="H97" s="3"/>
    </row>
    <row r="98" ht="15.75" customHeight="1">
      <c r="A98" s="8"/>
      <c r="B98" s="3"/>
      <c r="C98" s="3"/>
      <c r="D98" s="11"/>
      <c r="E98" s="3"/>
      <c r="F98" s="3" t="str">
        <f t="array" ref="F98">IF($C98="","",IFERROR(INDEX('📝 Plan'!$B:$B,MATCH($C98,'📝 Plan'!$A:$A,0)),"Not in the plan"))</f>
        <v/>
      </c>
      <c r="G98" s="3" t="str">
        <f t="array" ref="G98">IF($C98="","",IFERROR(INDEX('📝 Plan'!$C:$C,MATCH($C98,'📝 Plan'!$A:$A,0)),""))</f>
        <v/>
      </c>
      <c r="H98" s="3"/>
    </row>
    <row r="99" ht="15.75" customHeight="1">
      <c r="A99" s="8"/>
      <c r="B99" s="3"/>
      <c r="C99" s="3"/>
      <c r="D99" s="11"/>
      <c r="E99" s="3"/>
      <c r="F99" s="3" t="str">
        <f t="array" ref="F99">IF($C99="","",IFERROR(INDEX('📝 Plan'!$B:$B,MATCH($C99,'📝 Plan'!$A:$A,0)),"Not in the plan"))</f>
        <v/>
      </c>
      <c r="G99" s="3" t="str">
        <f t="array" ref="G99">IF($C99="","",IFERROR(INDEX('📝 Plan'!$C:$C,MATCH($C99,'📝 Plan'!$A:$A,0)),""))</f>
        <v/>
      </c>
      <c r="H99" s="3"/>
    </row>
    <row r="100" ht="15.75" customHeight="1">
      <c r="A100" s="8"/>
      <c r="B100" s="3"/>
      <c r="C100" s="3"/>
      <c r="D100" s="11"/>
      <c r="E100" s="3"/>
      <c r="F100" s="3" t="str">
        <f t="array" ref="F100">IF($C100="","",IFERROR(INDEX('📝 Plan'!$B:$B,MATCH($C100,'📝 Plan'!$A:$A,0)),"Not in the plan"))</f>
        <v/>
      </c>
      <c r="G100" s="3" t="str">
        <f t="array" ref="G100">IF($C100="","",IFERROR(INDEX('📝 Plan'!$C:$C,MATCH($C100,'📝 Plan'!$A:$A,0)),""))</f>
        <v/>
      </c>
      <c r="H100" s="3"/>
    </row>
    <row r="101" ht="15.75" customHeight="1">
      <c r="A101" s="8"/>
      <c r="B101" s="3"/>
      <c r="C101" s="3"/>
      <c r="D101" s="11"/>
      <c r="E101" s="3"/>
      <c r="F101" s="3" t="str">
        <f t="array" ref="F101">IF($C101="","",IFERROR(INDEX('📝 Plan'!$B:$B,MATCH($C101,'📝 Plan'!$A:$A,0)),"Not in the plan"))</f>
        <v/>
      </c>
      <c r="G101" s="3" t="str">
        <f t="array" ref="G101">IF($C101="","",IFERROR(INDEX('📝 Plan'!$C:$C,MATCH($C101,'📝 Plan'!$A:$A,0)),""))</f>
        <v/>
      </c>
      <c r="H101" s="3"/>
    </row>
    <row r="102" ht="15.75" customHeight="1">
      <c r="A102" s="8"/>
      <c r="B102" s="3"/>
      <c r="C102" s="3"/>
      <c r="D102" s="11"/>
      <c r="E102" s="3"/>
      <c r="F102" s="3" t="str">
        <f t="array" ref="F102">IF($C102="","",IFERROR(INDEX('📝 Plan'!$B:$B,MATCH($C102,'📝 Plan'!$A:$A,0)),"Not in the plan"))</f>
        <v/>
      </c>
      <c r="G102" s="3" t="str">
        <f t="array" ref="G102">IF($C102="","",IFERROR(INDEX('📝 Plan'!$C:$C,MATCH($C102,'📝 Plan'!$A:$A,0)),""))</f>
        <v/>
      </c>
      <c r="H102" s="3"/>
    </row>
    <row r="103" ht="15.75" customHeight="1">
      <c r="A103" s="8"/>
      <c r="B103" s="3"/>
      <c r="C103" s="3"/>
      <c r="D103" s="11"/>
      <c r="E103" s="3"/>
      <c r="F103" s="3" t="str">
        <f t="array" ref="F103">IF($C103="","",IFERROR(INDEX('📝 Plan'!$B:$B,MATCH($C103,'📝 Plan'!$A:$A,0)),"Not in the plan"))</f>
        <v/>
      </c>
      <c r="G103" s="3" t="str">
        <f t="array" ref="G103">IF($C103="","",IFERROR(INDEX('📝 Plan'!$C:$C,MATCH($C103,'📝 Plan'!$A:$A,0)),""))</f>
        <v/>
      </c>
      <c r="H103" s="3"/>
    </row>
    <row r="104" ht="15.75" customHeight="1">
      <c r="A104" s="8"/>
      <c r="B104" s="3"/>
      <c r="C104" s="3"/>
      <c r="D104" s="11"/>
      <c r="E104" s="3"/>
      <c r="F104" s="3" t="str">
        <f t="array" ref="F104">IF($C104="","",IFERROR(INDEX('📝 Plan'!$B:$B,MATCH($C104,'📝 Plan'!$A:$A,0)),"Not in the plan"))</f>
        <v/>
      </c>
      <c r="G104" s="3" t="str">
        <f t="array" ref="G104">IF($C104="","",IFERROR(INDEX('📝 Plan'!$C:$C,MATCH($C104,'📝 Plan'!$A:$A,0)),""))</f>
        <v/>
      </c>
      <c r="H104" s="3"/>
    </row>
    <row r="105" ht="15.75" customHeight="1">
      <c r="A105" s="8"/>
      <c r="B105" s="3"/>
      <c r="C105" s="3"/>
      <c r="D105" s="11"/>
      <c r="E105" s="3"/>
      <c r="F105" s="3" t="str">
        <f t="array" ref="F105">IF($C105="","",IFERROR(INDEX('📝 Plan'!$B:$B,MATCH($C105,'📝 Plan'!$A:$A,0)),"Not in the plan"))</f>
        <v/>
      </c>
      <c r="G105" s="3" t="str">
        <f t="array" ref="G105">IF($C105="","",IFERROR(INDEX('📝 Plan'!$C:$C,MATCH($C105,'📝 Plan'!$A:$A,0)),""))</f>
        <v/>
      </c>
      <c r="H105" s="3"/>
    </row>
    <row r="106" ht="15.75" customHeight="1">
      <c r="A106" s="8"/>
      <c r="B106" s="3"/>
      <c r="C106" s="3"/>
      <c r="D106" s="11"/>
      <c r="E106" s="3"/>
      <c r="F106" s="3" t="str">
        <f t="array" ref="F106">IF($C106="","",IFERROR(INDEX('📝 Plan'!$B:$B,MATCH($C106,'📝 Plan'!$A:$A,0)),"Not in the plan"))</f>
        <v/>
      </c>
      <c r="G106" s="3" t="str">
        <f t="array" ref="G106">IF($C106="","",IFERROR(INDEX('📝 Plan'!$C:$C,MATCH($C106,'📝 Plan'!$A:$A,0)),""))</f>
        <v/>
      </c>
      <c r="H106" s="3"/>
    </row>
    <row r="107" ht="15.75" customHeight="1">
      <c r="A107" s="8"/>
      <c r="B107" s="3"/>
      <c r="C107" s="3"/>
      <c r="D107" s="11"/>
      <c r="E107" s="3"/>
      <c r="F107" s="3" t="str">
        <f t="array" ref="F107">IF($C107="","",IFERROR(INDEX('📝 Plan'!$B:$B,MATCH($C107,'📝 Plan'!$A:$A,0)),"Not in the plan"))</f>
        <v/>
      </c>
      <c r="G107" s="3" t="str">
        <f t="array" ref="G107">IF($C107="","",IFERROR(INDEX('📝 Plan'!$C:$C,MATCH($C107,'📝 Plan'!$A:$A,0)),""))</f>
        <v/>
      </c>
      <c r="H107" s="3"/>
    </row>
    <row r="108" ht="15.75" customHeight="1">
      <c r="A108" s="8"/>
      <c r="B108" s="3"/>
      <c r="C108" s="3"/>
      <c r="D108" s="11"/>
      <c r="E108" s="3"/>
      <c r="F108" s="3" t="str">
        <f t="array" ref="F108">IF($C108="","",IFERROR(INDEX('📝 Plan'!$B:$B,MATCH($C108,'📝 Plan'!$A:$A,0)),"Not in the plan"))</f>
        <v/>
      </c>
      <c r="G108" s="3" t="str">
        <f t="array" ref="G108">IF($C108="","",IFERROR(INDEX('📝 Plan'!$C:$C,MATCH($C108,'📝 Plan'!$A:$A,0)),""))</f>
        <v/>
      </c>
      <c r="H108" s="3"/>
    </row>
    <row r="109" ht="15.75" customHeight="1">
      <c r="A109" s="8"/>
      <c r="B109" s="3"/>
      <c r="C109" s="3"/>
      <c r="D109" s="11"/>
      <c r="E109" s="3"/>
      <c r="F109" s="3" t="str">
        <f t="array" ref="F109">IF($C109="","",IFERROR(INDEX('📝 Plan'!$B:$B,MATCH($C109,'📝 Plan'!$A:$A,0)),"Not in the plan"))</f>
        <v/>
      </c>
      <c r="G109" s="3" t="str">
        <f t="array" ref="G109">IF($C109="","",IFERROR(INDEX('📝 Plan'!$C:$C,MATCH($C109,'📝 Plan'!$A:$A,0)),""))</f>
        <v/>
      </c>
      <c r="H109" s="3"/>
    </row>
    <row r="110" ht="15.75" customHeight="1">
      <c r="A110" s="8"/>
      <c r="B110" s="3"/>
      <c r="C110" s="3"/>
      <c r="D110" s="11"/>
      <c r="E110" s="3"/>
      <c r="F110" s="3" t="str">
        <f t="array" ref="F110">IF($C110="","",IFERROR(INDEX('📝 Plan'!$B:$B,MATCH($C110,'📝 Plan'!$A:$A,0)),"Not in the plan"))</f>
        <v/>
      </c>
      <c r="G110" s="3" t="str">
        <f t="array" ref="G110">IF($C110="","",IFERROR(INDEX('📝 Plan'!$C:$C,MATCH($C110,'📝 Plan'!$A:$A,0)),""))</f>
        <v/>
      </c>
      <c r="H110" s="3"/>
    </row>
    <row r="111" ht="15.75" customHeight="1">
      <c r="A111" s="8"/>
      <c r="B111" s="3"/>
      <c r="C111" s="3"/>
      <c r="D111" s="11"/>
      <c r="E111" s="3"/>
      <c r="F111" s="3" t="str">
        <f t="array" ref="F111">IF($C111="","",IFERROR(INDEX('📝 Plan'!$B:$B,MATCH($C111,'📝 Plan'!$A:$A,0)),"Not in the plan"))</f>
        <v/>
      </c>
      <c r="G111" s="3" t="str">
        <f t="array" ref="G111">IF($C111="","",IFERROR(INDEX('📝 Plan'!$C:$C,MATCH($C111,'📝 Plan'!$A:$A,0)),""))</f>
        <v/>
      </c>
      <c r="H111" s="3"/>
    </row>
    <row r="112" ht="15.75" customHeight="1">
      <c r="A112" s="8"/>
      <c r="B112" s="3"/>
      <c r="C112" s="3"/>
      <c r="D112" s="11"/>
      <c r="E112" s="3"/>
      <c r="F112" s="3" t="str">
        <f t="array" ref="F112">IF($C112="","",IFERROR(INDEX('📝 Plan'!$B:$B,MATCH($C112,'📝 Plan'!$A:$A,0)),"Not in the plan"))</f>
        <v/>
      </c>
      <c r="G112" s="3" t="str">
        <f t="array" ref="G112">IF($C112="","",IFERROR(INDEX('📝 Plan'!$C:$C,MATCH($C112,'📝 Plan'!$A:$A,0)),""))</f>
        <v/>
      </c>
      <c r="H112" s="3"/>
    </row>
    <row r="113" ht="15.75" customHeight="1">
      <c r="A113" s="8"/>
      <c r="B113" s="3"/>
      <c r="C113" s="3"/>
      <c r="D113" s="11"/>
      <c r="E113" s="3"/>
      <c r="F113" s="3" t="str">
        <f t="array" ref="F113">IF($C113="","",IFERROR(INDEX('📝 Plan'!$B:$B,MATCH($C113,'📝 Plan'!$A:$A,0)),"Not in the plan"))</f>
        <v/>
      </c>
      <c r="G113" s="3" t="str">
        <f t="array" ref="G113">IF($C113="","",IFERROR(INDEX('📝 Plan'!$C:$C,MATCH($C113,'📝 Plan'!$A:$A,0)),""))</f>
        <v/>
      </c>
      <c r="H113" s="3"/>
    </row>
    <row r="114" ht="15.75" customHeight="1">
      <c r="A114" s="8"/>
      <c r="B114" s="3"/>
      <c r="C114" s="3"/>
      <c r="D114" s="11"/>
      <c r="E114" s="3"/>
      <c r="F114" s="3" t="str">
        <f t="array" ref="F114">IF($C114="","",IFERROR(INDEX('📝 Plan'!$B:$B,MATCH($C114,'📝 Plan'!$A:$A,0)),"Not in the plan"))</f>
        <v/>
      </c>
      <c r="G114" s="3" t="str">
        <f t="array" ref="G114">IF($C114="","",IFERROR(INDEX('📝 Plan'!$C:$C,MATCH($C114,'📝 Plan'!$A:$A,0)),""))</f>
        <v/>
      </c>
      <c r="H114" s="3"/>
    </row>
    <row r="115" ht="15.75" customHeight="1">
      <c r="A115" s="8"/>
      <c r="B115" s="3"/>
      <c r="C115" s="3"/>
      <c r="D115" s="11"/>
      <c r="E115" s="3"/>
      <c r="F115" s="3" t="str">
        <f t="array" ref="F115">IF($C115="","",IFERROR(INDEX('📝 Plan'!$B:$B,MATCH($C115,'📝 Plan'!$A:$A,0)),"Not in the plan"))</f>
        <v/>
      </c>
      <c r="G115" s="3" t="str">
        <f t="array" ref="G115">IF($C115="","",IFERROR(INDEX('📝 Plan'!$C:$C,MATCH($C115,'📝 Plan'!$A:$A,0)),""))</f>
        <v/>
      </c>
      <c r="H115" s="3"/>
    </row>
    <row r="116" ht="15.75" customHeight="1">
      <c r="A116" s="8"/>
      <c r="B116" s="3"/>
      <c r="C116" s="3"/>
      <c r="D116" s="11"/>
      <c r="E116" s="3"/>
      <c r="F116" s="3" t="str">
        <f t="array" ref="F116">IF($C116="","",IFERROR(INDEX('📝 Plan'!$B:$B,MATCH($C116,'📝 Plan'!$A:$A,0)),"Not in the plan"))</f>
        <v/>
      </c>
      <c r="G116" s="3" t="str">
        <f t="array" ref="G116">IF($C116="","",IFERROR(INDEX('📝 Plan'!$C:$C,MATCH($C116,'📝 Plan'!$A:$A,0)),""))</f>
        <v/>
      </c>
      <c r="H116" s="3"/>
    </row>
    <row r="117" ht="15.75" customHeight="1">
      <c r="A117" s="8"/>
      <c r="B117" s="3"/>
      <c r="C117" s="3"/>
      <c r="D117" s="11"/>
      <c r="E117" s="3"/>
      <c r="F117" s="3" t="str">
        <f t="array" ref="F117">IF($C117="","",IFERROR(INDEX('📝 Plan'!$B:$B,MATCH($C117,'📝 Plan'!$A:$A,0)),"Not in the plan"))</f>
        <v/>
      </c>
      <c r="G117" s="3" t="str">
        <f t="array" ref="G117">IF($C117="","",IFERROR(INDEX('📝 Plan'!$C:$C,MATCH($C117,'📝 Plan'!$A:$A,0)),""))</f>
        <v/>
      </c>
      <c r="H117" s="3"/>
    </row>
    <row r="118" ht="15.75" customHeight="1">
      <c r="A118" s="8"/>
      <c r="B118" s="3"/>
      <c r="C118" s="3"/>
      <c r="D118" s="11"/>
      <c r="E118" s="3"/>
      <c r="F118" s="3" t="str">
        <f t="array" ref="F118">IF($C118="","",IFERROR(INDEX('📝 Plan'!$B:$B,MATCH($C118,'📝 Plan'!$A:$A,0)),"Not in the plan"))</f>
        <v/>
      </c>
      <c r="G118" s="3" t="str">
        <f t="array" ref="G118">IF($C118="","",IFERROR(INDEX('📝 Plan'!$C:$C,MATCH($C118,'📝 Plan'!$A:$A,0)),""))</f>
        <v/>
      </c>
      <c r="H118" s="3"/>
    </row>
    <row r="119" ht="15.75" customHeight="1">
      <c r="A119" s="8"/>
      <c r="B119" s="3"/>
      <c r="C119" s="3"/>
      <c r="D119" s="11"/>
      <c r="E119" s="3"/>
      <c r="F119" s="3" t="str">
        <f t="array" ref="F119">IF($C119="","",IFERROR(INDEX('📝 Plan'!$B:$B,MATCH($C119,'📝 Plan'!$A:$A,0)),"Not in the plan"))</f>
        <v/>
      </c>
      <c r="G119" s="3" t="str">
        <f t="array" ref="G119">IF($C119="","",IFERROR(INDEX('📝 Plan'!$C:$C,MATCH($C119,'📝 Plan'!$A:$A,0)),""))</f>
        <v/>
      </c>
      <c r="H119" s="3"/>
    </row>
    <row r="120" ht="15.75" customHeight="1">
      <c r="A120" s="8"/>
      <c r="B120" s="3"/>
      <c r="C120" s="3"/>
      <c r="D120" s="11"/>
      <c r="E120" s="3"/>
      <c r="F120" s="3" t="str">
        <f t="array" ref="F120">IF($C120="","",IFERROR(INDEX('📝 Plan'!$B:$B,MATCH($C120,'📝 Plan'!$A:$A,0)),"Not in the plan"))</f>
        <v/>
      </c>
      <c r="G120" s="3" t="str">
        <f t="array" ref="G120">IF($C120="","",IFERROR(INDEX('📝 Plan'!$C:$C,MATCH($C120,'📝 Plan'!$A:$A,0)),""))</f>
        <v/>
      </c>
      <c r="H120" s="3"/>
    </row>
    <row r="121" ht="15.75" customHeight="1">
      <c r="A121" s="8"/>
      <c r="B121" s="3"/>
      <c r="C121" s="3"/>
      <c r="D121" s="11"/>
      <c r="E121" s="3"/>
      <c r="F121" s="3" t="str">
        <f t="array" ref="F121">IF($C121="","",IFERROR(INDEX('📝 Plan'!$B:$B,MATCH($C121,'📝 Plan'!$A:$A,0)),"Not in the plan"))</f>
        <v/>
      </c>
      <c r="G121" s="3" t="str">
        <f t="array" ref="G121">IF($C121="","",IFERROR(INDEX('📝 Plan'!$C:$C,MATCH($C121,'📝 Plan'!$A:$A,0)),""))</f>
        <v/>
      </c>
      <c r="H121" s="3"/>
    </row>
    <row r="122" ht="15.75" customHeight="1">
      <c r="A122" s="8"/>
      <c r="B122" s="3"/>
      <c r="C122" s="3"/>
      <c r="D122" s="11"/>
      <c r="E122" s="3"/>
      <c r="F122" s="3" t="str">
        <f t="array" ref="F122">IF($C122="","",IFERROR(INDEX('📝 Plan'!$B:$B,MATCH($C122,'📝 Plan'!$A:$A,0)),"Not in the plan"))</f>
        <v/>
      </c>
      <c r="G122" s="3" t="str">
        <f t="array" ref="G122">IF($C122="","",IFERROR(INDEX('📝 Plan'!$C:$C,MATCH($C122,'📝 Plan'!$A:$A,0)),""))</f>
        <v/>
      </c>
      <c r="H122" s="3"/>
    </row>
    <row r="123" ht="15.75" customHeight="1">
      <c r="A123" s="8"/>
      <c r="B123" s="3"/>
      <c r="C123" s="3"/>
      <c r="D123" s="11"/>
      <c r="E123" s="3"/>
      <c r="F123" s="3" t="str">
        <f t="array" ref="F123">IF($C123="","",IFERROR(INDEX('📝 Plan'!$B:$B,MATCH($C123,'📝 Plan'!$A:$A,0)),"Not in the plan"))</f>
        <v/>
      </c>
      <c r="G123" s="3" t="str">
        <f t="array" ref="G123">IF($C123="","",IFERROR(INDEX('📝 Plan'!$C:$C,MATCH($C123,'📝 Plan'!$A:$A,0)),""))</f>
        <v/>
      </c>
      <c r="H123" s="3"/>
    </row>
    <row r="124" ht="15.75" customHeight="1">
      <c r="A124" s="8"/>
      <c r="B124" s="3"/>
      <c r="C124" s="3"/>
      <c r="D124" s="11"/>
      <c r="E124" s="3"/>
      <c r="F124" s="3" t="str">
        <f t="array" ref="F124">IF($C124="","",IFERROR(INDEX('📝 Plan'!$B:$B,MATCH($C124,'📝 Plan'!$A:$A,0)),"Not in the plan"))</f>
        <v/>
      </c>
      <c r="G124" s="3" t="str">
        <f t="array" ref="G124">IF($C124="","",IFERROR(INDEX('📝 Plan'!$C:$C,MATCH($C124,'📝 Plan'!$A:$A,0)),""))</f>
        <v/>
      </c>
      <c r="H124" s="3"/>
    </row>
    <row r="125" ht="15.75" customHeight="1">
      <c r="A125" s="8"/>
      <c r="B125" s="3"/>
      <c r="C125" s="3"/>
      <c r="D125" s="11"/>
      <c r="E125" s="3"/>
      <c r="F125" s="3" t="str">
        <f t="array" ref="F125">IF($C125="","",IFERROR(INDEX('📝 Plan'!$B:$B,MATCH($C125,'📝 Plan'!$A:$A,0)),"Not in the plan"))</f>
        <v/>
      </c>
      <c r="G125" s="3" t="str">
        <f t="array" ref="G125">IF($C125="","",IFERROR(INDEX('📝 Plan'!$C:$C,MATCH($C125,'📝 Plan'!$A:$A,0)),""))</f>
        <v/>
      </c>
      <c r="H125" s="3"/>
    </row>
    <row r="126" ht="15.75" customHeight="1">
      <c r="A126" s="8"/>
      <c r="B126" s="3"/>
      <c r="C126" s="3"/>
      <c r="D126" s="11"/>
      <c r="E126" s="3"/>
      <c r="F126" s="3" t="str">
        <f t="array" ref="F126">IF($C126="","",IFERROR(INDEX('📝 Plan'!$B:$B,MATCH($C126,'📝 Plan'!$A:$A,0)),"Not in the plan"))</f>
        <v/>
      </c>
      <c r="G126" s="3" t="str">
        <f t="array" ref="G126">IF($C126="","",IFERROR(INDEX('📝 Plan'!$C:$C,MATCH($C126,'📝 Plan'!$A:$A,0)),""))</f>
        <v/>
      </c>
      <c r="H126" s="3"/>
    </row>
    <row r="127" ht="15.75" customHeight="1">
      <c r="A127" s="8"/>
      <c r="B127" s="3"/>
      <c r="C127" s="3"/>
      <c r="D127" s="11"/>
      <c r="E127" s="3"/>
      <c r="F127" s="3" t="str">
        <f t="array" ref="F127">IF($C127="","",IFERROR(INDEX('📝 Plan'!$B:$B,MATCH($C127,'📝 Plan'!$A:$A,0)),"Not in the plan"))</f>
        <v/>
      </c>
      <c r="G127" s="3" t="str">
        <f t="array" ref="G127">IF($C127="","",IFERROR(INDEX('📝 Plan'!$C:$C,MATCH($C127,'📝 Plan'!$A:$A,0)),""))</f>
        <v/>
      </c>
      <c r="H127" s="3"/>
    </row>
    <row r="128" ht="15.75" customHeight="1">
      <c r="A128" s="8"/>
      <c r="B128" s="3"/>
      <c r="C128" s="3"/>
      <c r="D128" s="11"/>
      <c r="E128" s="3"/>
      <c r="F128" s="3" t="str">
        <f t="array" ref="F128">IF($C128="","",IFERROR(INDEX('📝 Plan'!$B:$B,MATCH($C128,'📝 Plan'!$A:$A,0)),"Not in the plan"))</f>
        <v/>
      </c>
      <c r="G128" s="3" t="str">
        <f t="array" ref="G128">IF($C128="","",IFERROR(INDEX('📝 Plan'!$C:$C,MATCH($C128,'📝 Plan'!$A:$A,0)),""))</f>
        <v/>
      </c>
      <c r="H128" s="3"/>
    </row>
    <row r="129" ht="15.75" customHeight="1">
      <c r="A129" s="8"/>
      <c r="B129" s="3"/>
      <c r="C129" s="3"/>
      <c r="D129" s="11"/>
      <c r="E129" s="3"/>
      <c r="F129" s="3" t="str">
        <f t="array" ref="F129">IF($C129="","",IFERROR(INDEX('📝 Plan'!$B:$B,MATCH($C129,'📝 Plan'!$A:$A,0)),"Not in the plan"))</f>
        <v/>
      </c>
      <c r="G129" s="3" t="str">
        <f t="array" ref="G129">IF($C129="","",IFERROR(INDEX('📝 Plan'!$C:$C,MATCH($C129,'📝 Plan'!$A:$A,0)),""))</f>
        <v/>
      </c>
      <c r="H129" s="3"/>
    </row>
    <row r="130" ht="15.75" customHeight="1">
      <c r="A130" s="8"/>
      <c r="B130" s="3"/>
      <c r="C130" s="3"/>
      <c r="D130" s="11"/>
      <c r="E130" s="3"/>
      <c r="F130" s="3" t="str">
        <f t="array" ref="F130">IF($C130="","",IFERROR(INDEX('📝 Plan'!$B:$B,MATCH($C130,'📝 Plan'!$A:$A,0)),"Not in the plan"))</f>
        <v/>
      </c>
      <c r="G130" s="3" t="str">
        <f t="array" ref="G130">IF($C130="","",IFERROR(INDEX('📝 Plan'!$C:$C,MATCH($C130,'📝 Plan'!$A:$A,0)),""))</f>
        <v/>
      </c>
      <c r="H130" s="3"/>
    </row>
    <row r="131" ht="15.75" customHeight="1">
      <c r="A131" s="8"/>
      <c r="B131" s="3"/>
      <c r="C131" s="3"/>
      <c r="D131" s="11"/>
      <c r="E131" s="3"/>
      <c r="F131" s="3" t="str">
        <f t="array" ref="F131">IF($C131="","",IFERROR(INDEX('📝 Plan'!$B:$B,MATCH($C131,'📝 Plan'!$A:$A,0)),"Not in the plan"))</f>
        <v/>
      </c>
      <c r="G131" s="3" t="str">
        <f t="array" ref="G131">IF($C131="","",IFERROR(INDEX('📝 Plan'!$C:$C,MATCH($C131,'📝 Plan'!$A:$A,0)),""))</f>
        <v/>
      </c>
      <c r="H131" s="3"/>
    </row>
    <row r="132" ht="15.75" customHeight="1">
      <c r="A132" s="8"/>
      <c r="B132" s="3"/>
      <c r="C132" s="3"/>
      <c r="D132" s="11"/>
      <c r="E132" s="3"/>
      <c r="F132" s="3" t="str">
        <f t="array" ref="F132">IF($C132="","",IFERROR(INDEX('📝 Plan'!$B:$B,MATCH($C132,'📝 Plan'!$A:$A,0)),"Not in the plan"))</f>
        <v/>
      </c>
      <c r="G132" s="3" t="str">
        <f t="array" ref="G132">IF($C132="","",IFERROR(INDEX('📝 Plan'!$C:$C,MATCH($C132,'📝 Plan'!$A:$A,0)),""))</f>
        <v/>
      </c>
      <c r="H132" s="3"/>
    </row>
    <row r="133" ht="15.75" customHeight="1">
      <c r="A133" s="8"/>
      <c r="B133" s="3"/>
      <c r="C133" s="3"/>
      <c r="D133" s="11"/>
      <c r="E133" s="3"/>
      <c r="F133" s="3" t="str">
        <f t="array" ref="F133">IF($C133="","",IFERROR(INDEX('📝 Plan'!$B:$B,MATCH($C133,'📝 Plan'!$A:$A,0)),"Not in the plan"))</f>
        <v/>
      </c>
      <c r="G133" s="3" t="str">
        <f t="array" ref="G133">IF($C133="","",IFERROR(INDEX('📝 Plan'!$C:$C,MATCH($C133,'📝 Plan'!$A:$A,0)),""))</f>
        <v/>
      </c>
      <c r="H133" s="3"/>
    </row>
    <row r="134" ht="15.75" customHeight="1">
      <c r="A134" s="8"/>
      <c r="B134" s="3"/>
      <c r="C134" s="3"/>
      <c r="D134" s="11"/>
      <c r="E134" s="3"/>
      <c r="F134" s="3" t="str">
        <f t="array" ref="F134">IF($C134="","",IFERROR(INDEX('📝 Plan'!$B:$B,MATCH($C134,'📝 Plan'!$A:$A,0)),"Not in the plan"))</f>
        <v/>
      </c>
      <c r="G134" s="3" t="str">
        <f t="array" ref="G134">IF($C134="","",IFERROR(INDEX('📝 Plan'!$C:$C,MATCH($C134,'📝 Plan'!$A:$A,0)),""))</f>
        <v/>
      </c>
      <c r="H134" s="3"/>
    </row>
    <row r="135" ht="15.75" customHeight="1">
      <c r="A135" s="8"/>
      <c r="B135" s="3"/>
      <c r="C135" s="3"/>
      <c r="D135" s="11"/>
      <c r="E135" s="3"/>
      <c r="F135" s="3" t="str">
        <f t="array" ref="F135">IF($C135="","",IFERROR(INDEX('📝 Plan'!$B:$B,MATCH($C135,'📝 Plan'!$A:$A,0)),"Not in the plan"))</f>
        <v/>
      </c>
      <c r="G135" s="3" t="str">
        <f t="array" ref="G135">IF($C135="","",IFERROR(INDEX('📝 Plan'!$C:$C,MATCH($C135,'📝 Plan'!$A:$A,0)),""))</f>
        <v/>
      </c>
      <c r="H135" s="3"/>
    </row>
    <row r="136" ht="15.75" customHeight="1">
      <c r="A136" s="8"/>
      <c r="B136" s="3"/>
      <c r="C136" s="3"/>
      <c r="D136" s="11"/>
      <c r="E136" s="3"/>
      <c r="F136" s="3" t="str">
        <f t="array" ref="F136">IF($C136="","",IFERROR(INDEX('📝 Plan'!$B:$B,MATCH($C136,'📝 Plan'!$A:$A,0)),"Not in the plan"))</f>
        <v/>
      </c>
      <c r="G136" s="3" t="str">
        <f t="array" ref="G136">IF($C136="","",IFERROR(INDEX('📝 Plan'!$C:$C,MATCH($C136,'📝 Plan'!$A:$A,0)),""))</f>
        <v/>
      </c>
      <c r="H136" s="3"/>
    </row>
    <row r="137" ht="15.75" customHeight="1">
      <c r="A137" s="8"/>
      <c r="B137" s="3"/>
      <c r="C137" s="3"/>
      <c r="D137" s="11"/>
      <c r="E137" s="3"/>
      <c r="F137" s="3" t="str">
        <f t="array" ref="F137">IF($C137="","",IFERROR(INDEX('📝 Plan'!$B:$B,MATCH($C137,'📝 Plan'!$A:$A,0)),"Not in the plan"))</f>
        <v/>
      </c>
      <c r="G137" s="3" t="str">
        <f t="array" ref="G137">IF($C137="","",IFERROR(INDEX('📝 Plan'!$C:$C,MATCH($C137,'📝 Plan'!$A:$A,0)),""))</f>
        <v/>
      </c>
      <c r="H137" s="3"/>
    </row>
    <row r="138" ht="15.75" customHeight="1">
      <c r="A138" s="8"/>
      <c r="B138" s="3"/>
      <c r="C138" s="3"/>
      <c r="D138" s="11"/>
      <c r="E138" s="3"/>
      <c r="F138" s="3" t="str">
        <f t="array" ref="F138">IF($C138="","",IFERROR(INDEX('📝 Plan'!$B:$B,MATCH($C138,'📝 Plan'!$A:$A,0)),"Not in the plan"))</f>
        <v/>
      </c>
      <c r="G138" s="3" t="str">
        <f t="array" ref="G138">IF($C138="","",IFERROR(INDEX('📝 Plan'!$C:$C,MATCH($C138,'📝 Plan'!$A:$A,0)),""))</f>
        <v/>
      </c>
      <c r="H138" s="3"/>
    </row>
    <row r="139" ht="15.75" customHeight="1">
      <c r="A139" s="8"/>
      <c r="B139" s="3"/>
      <c r="C139" s="3"/>
      <c r="D139" s="11"/>
      <c r="E139" s="3"/>
      <c r="F139" s="3" t="str">
        <f t="array" ref="F139">IF($C139="","",IFERROR(INDEX('📝 Plan'!$B:$B,MATCH($C139,'📝 Plan'!$A:$A,0)),"Not in the plan"))</f>
        <v/>
      </c>
      <c r="G139" s="3" t="str">
        <f t="array" ref="G139">IF($C139="","",IFERROR(INDEX('📝 Plan'!$C:$C,MATCH($C139,'📝 Plan'!$A:$A,0)),""))</f>
        <v/>
      </c>
      <c r="H139" s="3"/>
    </row>
    <row r="140" ht="15.75" customHeight="1">
      <c r="A140" s="8"/>
      <c r="B140" s="3"/>
      <c r="C140" s="3"/>
      <c r="D140" s="11"/>
      <c r="E140" s="3"/>
      <c r="F140" s="3" t="str">
        <f t="array" ref="F140">IF($C140="","",IFERROR(INDEX('📝 Plan'!$B:$B,MATCH($C140,'📝 Plan'!$A:$A,0)),"Not in the plan"))</f>
        <v/>
      </c>
      <c r="G140" s="3" t="str">
        <f t="array" ref="G140">IF($C140="","",IFERROR(INDEX('📝 Plan'!$C:$C,MATCH($C140,'📝 Plan'!$A:$A,0)),""))</f>
        <v/>
      </c>
      <c r="H140" s="3"/>
    </row>
    <row r="141" ht="15.75" customHeight="1">
      <c r="A141" s="8"/>
      <c r="B141" s="3"/>
      <c r="C141" s="3"/>
      <c r="D141" s="11"/>
      <c r="E141" s="3"/>
      <c r="F141" s="3" t="str">
        <f t="array" ref="F141">IF($C141="","",IFERROR(INDEX('📝 Plan'!$B:$B,MATCH($C141,'📝 Plan'!$A:$A,0)),"Not in the plan"))</f>
        <v/>
      </c>
      <c r="G141" s="3" t="str">
        <f t="array" ref="G141">IF($C141="","",IFERROR(INDEX('📝 Plan'!$C:$C,MATCH($C141,'📝 Plan'!$A:$A,0)),""))</f>
        <v/>
      </c>
      <c r="H141" s="3"/>
    </row>
    <row r="142" ht="15.75" customHeight="1">
      <c r="A142" s="8"/>
      <c r="B142" s="3"/>
      <c r="C142" s="3"/>
      <c r="D142" s="11"/>
      <c r="E142" s="3"/>
      <c r="F142" s="3" t="str">
        <f t="array" ref="F142">IF($C142="","",IFERROR(INDEX('📝 Plan'!$B:$B,MATCH($C142,'📝 Plan'!$A:$A,0)),"Not in the plan"))</f>
        <v/>
      </c>
      <c r="G142" s="3" t="str">
        <f t="array" ref="G142">IF($C142="","",IFERROR(INDEX('📝 Plan'!$C:$C,MATCH($C142,'📝 Plan'!$A:$A,0)),""))</f>
        <v/>
      </c>
      <c r="H142" s="3"/>
    </row>
    <row r="143" ht="15.75" customHeight="1">
      <c r="A143" s="8"/>
      <c r="B143" s="3"/>
      <c r="C143" s="3"/>
      <c r="D143" s="11"/>
      <c r="E143" s="3"/>
      <c r="F143" s="3" t="str">
        <f t="array" ref="F143">IF($C143="","",IFERROR(INDEX('📝 Plan'!$B:$B,MATCH($C143,'📝 Plan'!$A:$A,0)),"Not in the plan"))</f>
        <v/>
      </c>
      <c r="G143" s="3" t="str">
        <f t="array" ref="G143">IF($C143="","",IFERROR(INDEX('📝 Plan'!$C:$C,MATCH($C143,'📝 Plan'!$A:$A,0)),""))</f>
        <v/>
      </c>
      <c r="H143" s="3"/>
    </row>
    <row r="144" ht="15.75" customHeight="1">
      <c r="A144" s="8"/>
      <c r="B144" s="3"/>
      <c r="C144" s="3"/>
      <c r="D144" s="11"/>
      <c r="E144" s="3"/>
      <c r="F144" s="3" t="str">
        <f t="array" ref="F144">IF($C144="","",IFERROR(INDEX('📝 Plan'!$B:$B,MATCH($C144,'📝 Plan'!$A:$A,0)),"Not in the plan"))</f>
        <v/>
      </c>
      <c r="G144" s="3" t="str">
        <f t="array" ref="G144">IF($C144="","",IFERROR(INDEX('📝 Plan'!$C:$C,MATCH($C144,'📝 Plan'!$A:$A,0)),""))</f>
        <v/>
      </c>
      <c r="H144" s="3"/>
    </row>
    <row r="145" ht="15.75" customHeight="1">
      <c r="A145" s="8"/>
      <c r="B145" s="3"/>
      <c r="C145" s="3"/>
      <c r="D145" s="11"/>
      <c r="E145" s="3"/>
      <c r="F145" s="3" t="str">
        <f t="array" ref="F145">IF($C145="","",IFERROR(INDEX('📝 Plan'!$B:$B,MATCH($C145,'📝 Plan'!$A:$A,0)),"Not in the plan"))</f>
        <v/>
      </c>
      <c r="G145" s="3" t="str">
        <f t="array" ref="G145">IF($C145="","",IFERROR(INDEX('📝 Plan'!$C:$C,MATCH($C145,'📝 Plan'!$A:$A,0)),""))</f>
        <v/>
      </c>
      <c r="H145" s="3"/>
    </row>
    <row r="146" ht="15.75" customHeight="1">
      <c r="A146" s="8"/>
      <c r="B146" s="3"/>
      <c r="C146" s="3"/>
      <c r="D146" s="11"/>
      <c r="E146" s="3"/>
      <c r="F146" s="3" t="str">
        <f t="array" ref="F146">IF($C146="","",IFERROR(INDEX('📝 Plan'!$B:$B,MATCH($C146,'📝 Plan'!$A:$A,0)),"Not in the plan"))</f>
        <v/>
      </c>
      <c r="G146" s="3" t="str">
        <f t="array" ref="G146">IF($C146="","",IFERROR(INDEX('📝 Plan'!$C:$C,MATCH($C146,'📝 Plan'!$A:$A,0)),""))</f>
        <v/>
      </c>
      <c r="H146" s="3"/>
    </row>
    <row r="147" ht="15.75" customHeight="1">
      <c r="A147" s="8"/>
      <c r="B147" s="3"/>
      <c r="C147" s="3"/>
      <c r="D147" s="11"/>
      <c r="E147" s="3"/>
      <c r="F147" s="3" t="str">
        <f t="array" ref="F147">IF($C147="","",IFERROR(INDEX('📝 Plan'!$B:$B,MATCH($C147,'📝 Plan'!$A:$A,0)),"Not in the plan"))</f>
        <v/>
      </c>
      <c r="G147" s="3" t="str">
        <f t="array" ref="G147">IF($C147="","",IFERROR(INDEX('📝 Plan'!$C:$C,MATCH($C147,'📝 Plan'!$A:$A,0)),""))</f>
        <v/>
      </c>
      <c r="H147" s="3"/>
    </row>
    <row r="148" ht="15.75" customHeight="1">
      <c r="A148" s="8"/>
      <c r="B148" s="3"/>
      <c r="C148" s="3"/>
      <c r="D148" s="11"/>
      <c r="E148" s="3"/>
      <c r="F148" s="3" t="str">
        <f t="array" ref="F148">IF($C148="","",IFERROR(INDEX('📝 Plan'!$B:$B,MATCH($C148,'📝 Plan'!$A:$A,0)),"Not in the plan"))</f>
        <v/>
      </c>
      <c r="G148" s="3" t="str">
        <f t="array" ref="G148">IF($C148="","",IFERROR(INDEX('📝 Plan'!$C:$C,MATCH($C148,'📝 Plan'!$A:$A,0)),""))</f>
        <v/>
      </c>
      <c r="H148" s="3"/>
    </row>
    <row r="149" ht="15.75" customHeight="1">
      <c r="A149" s="8"/>
      <c r="B149" s="3"/>
      <c r="C149" s="3"/>
      <c r="D149" s="11"/>
      <c r="E149" s="3"/>
      <c r="F149" s="3" t="str">
        <f t="array" ref="F149">IF($C149="","",IFERROR(INDEX('📝 Plan'!$B:$B,MATCH($C149,'📝 Plan'!$A:$A,0)),"Not in the plan"))</f>
        <v/>
      </c>
      <c r="G149" s="3" t="str">
        <f t="array" ref="G149">IF($C149="","",IFERROR(INDEX('📝 Plan'!$C:$C,MATCH($C149,'📝 Plan'!$A:$A,0)),""))</f>
        <v/>
      </c>
      <c r="H149" s="3"/>
    </row>
    <row r="150" ht="15.75" customHeight="1">
      <c r="A150" s="8"/>
      <c r="B150" s="3"/>
      <c r="C150" s="3"/>
      <c r="D150" s="11"/>
      <c r="E150" s="3"/>
      <c r="F150" s="3" t="str">
        <f t="array" ref="F150">IF($C150="","",IFERROR(INDEX('📝 Plan'!$B:$B,MATCH($C150,'📝 Plan'!$A:$A,0)),"Not in the plan"))</f>
        <v/>
      </c>
      <c r="G150" s="3" t="str">
        <f t="array" ref="G150">IF($C150="","",IFERROR(INDEX('📝 Plan'!$C:$C,MATCH($C150,'📝 Plan'!$A:$A,0)),""))</f>
        <v/>
      </c>
      <c r="H150" s="3"/>
    </row>
    <row r="151" ht="15.75" customHeight="1">
      <c r="A151" s="8"/>
      <c r="B151" s="3"/>
      <c r="C151" s="3"/>
      <c r="D151" s="11"/>
      <c r="E151" s="3"/>
      <c r="F151" s="3" t="str">
        <f t="array" ref="F151">IF($C151="","",IFERROR(INDEX('📝 Plan'!$B:$B,MATCH($C151,'📝 Plan'!$A:$A,0)),"Not in the plan"))</f>
        <v/>
      </c>
      <c r="G151" s="3" t="str">
        <f t="array" ref="G151">IF($C151="","",IFERROR(INDEX('📝 Plan'!$C:$C,MATCH($C151,'📝 Plan'!$A:$A,0)),""))</f>
        <v/>
      </c>
      <c r="H151" s="3"/>
    </row>
    <row r="152" ht="15.75" customHeight="1">
      <c r="A152" s="8"/>
      <c r="B152" s="3"/>
      <c r="C152" s="3"/>
      <c r="D152" s="11"/>
      <c r="E152" s="3"/>
      <c r="F152" s="3" t="str">
        <f t="array" ref="F152">IF($C152="","",IFERROR(INDEX('📝 Plan'!$B:$B,MATCH($C152,'📝 Plan'!$A:$A,0)),"Not in the plan"))</f>
        <v/>
      </c>
      <c r="G152" s="3" t="str">
        <f t="array" ref="G152">IF($C152="","",IFERROR(INDEX('📝 Plan'!$C:$C,MATCH($C152,'📝 Plan'!$A:$A,0)),""))</f>
        <v/>
      </c>
      <c r="H152" s="3"/>
    </row>
    <row r="153" ht="15.75" customHeight="1">
      <c r="A153" s="8"/>
      <c r="B153" s="3"/>
      <c r="C153" s="3"/>
      <c r="D153" s="11"/>
      <c r="E153" s="3"/>
      <c r="F153" s="3" t="str">
        <f t="array" ref="F153">IF($C153="","",IFERROR(INDEX('📝 Plan'!$B:$B,MATCH($C153,'📝 Plan'!$A:$A,0)),"Not in the plan"))</f>
        <v/>
      </c>
      <c r="G153" s="3" t="str">
        <f t="array" ref="G153">IF($C153="","",IFERROR(INDEX('📝 Plan'!$C:$C,MATCH($C153,'📝 Plan'!$A:$A,0)),""))</f>
        <v/>
      </c>
      <c r="H153" s="3"/>
    </row>
    <row r="154" ht="15.75" customHeight="1">
      <c r="A154" s="8"/>
      <c r="B154" s="3"/>
      <c r="C154" s="3"/>
      <c r="D154" s="11"/>
      <c r="E154" s="3"/>
      <c r="F154" s="3" t="str">
        <f t="array" ref="F154">IF($C154="","",IFERROR(INDEX('📝 Plan'!$B:$B,MATCH($C154,'📝 Plan'!$A:$A,0)),"Not in the plan"))</f>
        <v/>
      </c>
      <c r="G154" s="3" t="str">
        <f t="array" ref="G154">IF($C154="","",IFERROR(INDEX('📝 Plan'!$C:$C,MATCH($C154,'📝 Plan'!$A:$A,0)),""))</f>
        <v/>
      </c>
      <c r="H154" s="3"/>
    </row>
    <row r="155" ht="15.75" customHeight="1">
      <c r="A155" s="8"/>
      <c r="B155" s="3"/>
      <c r="C155" s="3"/>
      <c r="D155" s="11"/>
      <c r="E155" s="3"/>
      <c r="F155" s="3" t="str">
        <f t="array" ref="F155">IF($C155="","",IFERROR(INDEX('📝 Plan'!$B:$B,MATCH($C155,'📝 Plan'!$A:$A,0)),"Not in the plan"))</f>
        <v/>
      </c>
      <c r="G155" s="3" t="str">
        <f t="array" ref="G155">IF($C155="","",IFERROR(INDEX('📝 Plan'!$C:$C,MATCH($C155,'📝 Plan'!$A:$A,0)),""))</f>
        <v/>
      </c>
      <c r="H155" s="3"/>
    </row>
    <row r="156" ht="15.75" customHeight="1">
      <c r="A156" s="8"/>
      <c r="B156" s="3"/>
      <c r="C156" s="3"/>
      <c r="D156" s="11"/>
      <c r="E156" s="3"/>
      <c r="F156" s="3" t="str">
        <f t="array" ref="F156">IF($C156="","",IFERROR(INDEX('📝 Plan'!$B:$B,MATCH($C156,'📝 Plan'!$A:$A,0)),"Not in the plan"))</f>
        <v/>
      </c>
      <c r="G156" s="3" t="str">
        <f t="array" ref="G156">IF($C156="","",IFERROR(INDEX('📝 Plan'!$C:$C,MATCH($C156,'📝 Plan'!$A:$A,0)),""))</f>
        <v/>
      </c>
      <c r="H156" s="3"/>
    </row>
    <row r="157" ht="15.75" customHeight="1">
      <c r="A157" s="8"/>
      <c r="B157" s="3"/>
      <c r="C157" s="3"/>
      <c r="D157" s="11"/>
      <c r="E157" s="3"/>
      <c r="F157" s="3" t="str">
        <f t="array" ref="F157">IF($C157="","",IFERROR(INDEX('📝 Plan'!$B:$B,MATCH($C157,'📝 Plan'!$A:$A,0)),"Not in the plan"))</f>
        <v/>
      </c>
      <c r="G157" s="3" t="str">
        <f t="array" ref="G157">IF($C157="","",IFERROR(INDEX('📝 Plan'!$C:$C,MATCH($C157,'📝 Plan'!$A:$A,0)),""))</f>
        <v/>
      </c>
      <c r="H157" s="3"/>
    </row>
    <row r="158" ht="15.75" customHeight="1">
      <c r="A158" s="8"/>
      <c r="B158" s="3"/>
      <c r="C158" s="3"/>
      <c r="D158" s="11"/>
      <c r="E158" s="3"/>
      <c r="F158" s="3" t="str">
        <f t="array" ref="F158">IF($C158="","",IFERROR(INDEX('📝 Plan'!$B:$B,MATCH($C158,'📝 Plan'!$A:$A,0)),"Not in the plan"))</f>
        <v/>
      </c>
      <c r="G158" s="3" t="str">
        <f t="array" ref="G158">IF($C158="","",IFERROR(INDEX('📝 Plan'!$C:$C,MATCH($C158,'📝 Plan'!$A:$A,0)),""))</f>
        <v/>
      </c>
      <c r="H158" s="3"/>
    </row>
    <row r="159" ht="15.75" customHeight="1">
      <c r="A159" s="8"/>
      <c r="B159" s="3"/>
      <c r="C159" s="3"/>
      <c r="D159" s="11"/>
      <c r="E159" s="3"/>
      <c r="F159" s="3" t="str">
        <f t="array" ref="F159">IF($C159="","",IFERROR(INDEX('📝 Plan'!$B:$B,MATCH($C159,'📝 Plan'!$A:$A,0)),"Not in the plan"))</f>
        <v/>
      </c>
      <c r="G159" s="3" t="str">
        <f t="array" ref="G159">IF($C159="","",IFERROR(INDEX('📝 Plan'!$C:$C,MATCH($C159,'📝 Plan'!$A:$A,0)),""))</f>
        <v/>
      </c>
      <c r="H159" s="3"/>
    </row>
    <row r="160" ht="15.75" customHeight="1">
      <c r="A160" s="8"/>
      <c r="B160" s="3"/>
      <c r="C160" s="3"/>
      <c r="D160" s="11"/>
      <c r="E160" s="3"/>
      <c r="F160" s="3" t="str">
        <f t="array" ref="F160">IF($C160="","",IFERROR(INDEX('📝 Plan'!$B:$B,MATCH($C160,'📝 Plan'!$A:$A,0)),"Not in the plan"))</f>
        <v/>
      </c>
      <c r="G160" s="3" t="str">
        <f t="array" ref="G160">IF($C160="","",IFERROR(INDEX('📝 Plan'!$C:$C,MATCH($C160,'📝 Plan'!$A:$A,0)),""))</f>
        <v/>
      </c>
      <c r="H160" s="3"/>
    </row>
    <row r="161" ht="15.75" customHeight="1">
      <c r="A161" s="8"/>
      <c r="B161" s="3"/>
      <c r="C161" s="3"/>
      <c r="D161" s="11"/>
      <c r="E161" s="3"/>
      <c r="F161" s="3" t="str">
        <f t="array" ref="F161">IF($C161="","",IFERROR(INDEX('📝 Plan'!$B:$B,MATCH($C161,'📝 Plan'!$A:$A,0)),"Not in the plan"))</f>
        <v/>
      </c>
      <c r="G161" s="3" t="str">
        <f t="array" ref="G161">IF($C161="","",IFERROR(INDEX('📝 Plan'!$C:$C,MATCH($C161,'📝 Plan'!$A:$A,0)),""))</f>
        <v/>
      </c>
      <c r="H161" s="3"/>
    </row>
    <row r="162" ht="15.75" customHeight="1">
      <c r="A162" s="8"/>
      <c r="B162" s="3"/>
      <c r="C162" s="3"/>
      <c r="D162" s="11"/>
      <c r="E162" s="3"/>
      <c r="F162" s="3" t="str">
        <f t="array" ref="F162">IF($C162="","",IFERROR(INDEX('📝 Plan'!$B:$B,MATCH($C162,'📝 Plan'!$A:$A,0)),"Not in the plan"))</f>
        <v/>
      </c>
      <c r="G162" s="3" t="str">
        <f t="array" ref="G162">IF($C162="","",IFERROR(INDEX('📝 Plan'!$C:$C,MATCH($C162,'📝 Plan'!$A:$A,0)),""))</f>
        <v/>
      </c>
      <c r="H162" s="3"/>
    </row>
    <row r="163" ht="15.75" customHeight="1">
      <c r="A163" s="8"/>
      <c r="B163" s="3"/>
      <c r="C163" s="3"/>
      <c r="D163" s="11"/>
      <c r="E163" s="3"/>
      <c r="F163" s="3" t="str">
        <f t="array" ref="F163">IF($C163="","",IFERROR(INDEX('📝 Plan'!$B:$B,MATCH($C163,'📝 Plan'!$A:$A,0)),"Not in the plan"))</f>
        <v/>
      </c>
      <c r="G163" s="3" t="str">
        <f t="array" ref="G163">IF($C163="","",IFERROR(INDEX('📝 Plan'!$C:$C,MATCH($C163,'📝 Plan'!$A:$A,0)),""))</f>
        <v/>
      </c>
      <c r="H163" s="3"/>
    </row>
    <row r="164" ht="15.75" customHeight="1">
      <c r="A164" s="8"/>
      <c r="B164" s="3"/>
      <c r="C164" s="3"/>
      <c r="D164" s="11"/>
      <c r="E164" s="3"/>
      <c r="F164" s="3" t="str">
        <f t="array" ref="F164">IF($C164="","",IFERROR(INDEX('📝 Plan'!$B:$B,MATCH($C164,'📝 Plan'!$A:$A,0)),"Not in the plan"))</f>
        <v/>
      </c>
      <c r="G164" s="3" t="str">
        <f t="array" ref="G164">IF($C164="","",IFERROR(INDEX('📝 Plan'!$C:$C,MATCH($C164,'📝 Plan'!$A:$A,0)),""))</f>
        <v/>
      </c>
      <c r="H164" s="3"/>
    </row>
    <row r="165" ht="15.75" customHeight="1">
      <c r="A165" s="8"/>
      <c r="B165" s="3"/>
      <c r="C165" s="3"/>
      <c r="D165" s="11"/>
      <c r="E165" s="3"/>
      <c r="F165" s="3" t="str">
        <f t="array" ref="F165">IF($C165="","",IFERROR(INDEX('📝 Plan'!$B:$B,MATCH($C165,'📝 Plan'!$A:$A,0)),"Not in the plan"))</f>
        <v/>
      </c>
      <c r="G165" s="3" t="str">
        <f t="array" ref="G165">IF($C165="","",IFERROR(INDEX('📝 Plan'!$C:$C,MATCH($C165,'📝 Plan'!$A:$A,0)),""))</f>
        <v/>
      </c>
      <c r="H165" s="3"/>
    </row>
    <row r="166" ht="15.75" customHeight="1">
      <c r="A166" s="8"/>
      <c r="B166" s="3"/>
      <c r="C166" s="3"/>
      <c r="D166" s="11"/>
      <c r="E166" s="3"/>
      <c r="F166" s="3" t="str">
        <f t="array" ref="F166">IF($C166="","",IFERROR(INDEX('📝 Plan'!$B:$B,MATCH($C166,'📝 Plan'!$A:$A,0)),"Not in the plan"))</f>
        <v/>
      </c>
      <c r="G166" s="3" t="str">
        <f t="array" ref="G166">IF($C166="","",IFERROR(INDEX('📝 Plan'!$C:$C,MATCH($C166,'📝 Plan'!$A:$A,0)),""))</f>
        <v/>
      </c>
      <c r="H166" s="3"/>
    </row>
    <row r="167" ht="15.75" customHeight="1">
      <c r="A167" s="8"/>
      <c r="B167" s="3"/>
      <c r="C167" s="3"/>
      <c r="D167" s="11"/>
      <c r="E167" s="3"/>
      <c r="F167" s="3" t="str">
        <f t="array" ref="F167">IF($C167="","",IFERROR(INDEX('📝 Plan'!$B:$B,MATCH($C167,'📝 Plan'!$A:$A,0)),"Not in the plan"))</f>
        <v/>
      </c>
      <c r="G167" s="3" t="str">
        <f t="array" ref="G167">IF($C167="","",IFERROR(INDEX('📝 Plan'!$C:$C,MATCH($C167,'📝 Plan'!$A:$A,0)),""))</f>
        <v/>
      </c>
      <c r="H167" s="3"/>
    </row>
    <row r="168" ht="15.75" customHeight="1">
      <c r="A168" s="8"/>
      <c r="B168" s="3"/>
      <c r="C168" s="3"/>
      <c r="D168" s="11"/>
      <c r="E168" s="3"/>
      <c r="F168" s="3" t="str">
        <f t="array" ref="F168">IF($C168="","",IFERROR(INDEX('📝 Plan'!$B:$B,MATCH($C168,'📝 Plan'!$A:$A,0)),"Not in the plan"))</f>
        <v/>
      </c>
      <c r="G168" s="3" t="str">
        <f t="array" ref="G168">IF($C168="","",IFERROR(INDEX('📝 Plan'!$C:$C,MATCH($C168,'📝 Plan'!$A:$A,0)),""))</f>
        <v/>
      </c>
      <c r="H168" s="3"/>
    </row>
    <row r="169" ht="15.75" customHeight="1">
      <c r="A169" s="8"/>
      <c r="B169" s="3"/>
      <c r="C169" s="3"/>
      <c r="D169" s="11"/>
      <c r="E169" s="3"/>
      <c r="F169" s="3" t="str">
        <f t="array" ref="F169">IF($C169="","",IFERROR(INDEX('📝 Plan'!$B:$B,MATCH($C169,'📝 Plan'!$A:$A,0)),"Not in the plan"))</f>
        <v/>
      </c>
      <c r="G169" s="3" t="str">
        <f t="array" ref="G169">IF($C169="","",IFERROR(INDEX('📝 Plan'!$C:$C,MATCH($C169,'📝 Plan'!$A:$A,0)),""))</f>
        <v/>
      </c>
      <c r="H169" s="3"/>
    </row>
    <row r="170" ht="15.75" customHeight="1">
      <c r="A170" s="8"/>
      <c r="B170" s="3"/>
      <c r="C170" s="3"/>
      <c r="D170" s="11"/>
      <c r="E170" s="3"/>
      <c r="F170" s="3" t="str">
        <f t="array" ref="F170">IF($C170="","",IFERROR(INDEX('📝 Plan'!$B:$B,MATCH($C170,'📝 Plan'!$A:$A,0)),"Not in the plan"))</f>
        <v/>
      </c>
      <c r="G170" s="3" t="str">
        <f t="array" ref="G170">IF($C170="","",IFERROR(INDEX('📝 Plan'!$C:$C,MATCH($C170,'📝 Plan'!$A:$A,0)),""))</f>
        <v/>
      </c>
      <c r="H170" s="3"/>
    </row>
    <row r="171" ht="15.75" customHeight="1">
      <c r="A171" s="8"/>
      <c r="B171" s="3"/>
      <c r="C171" s="3"/>
      <c r="D171" s="11"/>
      <c r="E171" s="3"/>
      <c r="F171" s="3" t="str">
        <f t="array" ref="F171">IF($C171="","",IFERROR(INDEX('📝 Plan'!$B:$B,MATCH($C171,'📝 Plan'!$A:$A,0)),"Not in the plan"))</f>
        <v/>
      </c>
      <c r="G171" s="3" t="str">
        <f t="array" ref="G171">IF($C171="","",IFERROR(INDEX('📝 Plan'!$C:$C,MATCH($C171,'📝 Plan'!$A:$A,0)),""))</f>
        <v/>
      </c>
      <c r="H171" s="3"/>
    </row>
    <row r="172" ht="15.75" customHeight="1">
      <c r="A172" s="8"/>
      <c r="B172" s="3"/>
      <c r="C172" s="3"/>
      <c r="D172" s="11"/>
      <c r="E172" s="3"/>
      <c r="F172" s="3" t="str">
        <f t="array" ref="F172">IF($C172="","",IFERROR(INDEX('📝 Plan'!$B:$B,MATCH($C172,'📝 Plan'!$A:$A,0)),"Not in the plan"))</f>
        <v/>
      </c>
      <c r="G172" s="3" t="str">
        <f t="array" ref="G172">IF($C172="","",IFERROR(INDEX('📝 Plan'!$C:$C,MATCH($C172,'📝 Plan'!$A:$A,0)),""))</f>
        <v/>
      </c>
      <c r="H172" s="3"/>
    </row>
    <row r="173" ht="15.75" customHeight="1">
      <c r="A173" s="8"/>
      <c r="B173" s="3"/>
      <c r="C173" s="3"/>
      <c r="D173" s="11"/>
      <c r="E173" s="3"/>
      <c r="F173" s="3" t="str">
        <f t="array" ref="F173">IF($C173="","",IFERROR(INDEX('📝 Plan'!$B:$B,MATCH($C173,'📝 Plan'!$A:$A,0)),"Not in the plan"))</f>
        <v/>
      </c>
      <c r="G173" s="3" t="str">
        <f t="array" ref="G173">IF($C173="","",IFERROR(INDEX('📝 Plan'!$C:$C,MATCH($C173,'📝 Plan'!$A:$A,0)),""))</f>
        <v/>
      </c>
      <c r="H173" s="3"/>
    </row>
    <row r="174" ht="15.75" customHeight="1">
      <c r="A174" s="8"/>
      <c r="B174" s="3"/>
      <c r="C174" s="3"/>
      <c r="D174" s="11"/>
      <c r="E174" s="3"/>
      <c r="F174" s="3" t="str">
        <f t="array" ref="F174">IF($C174="","",IFERROR(INDEX('📝 Plan'!$B:$B,MATCH($C174,'📝 Plan'!$A:$A,0)),"Not in the plan"))</f>
        <v/>
      </c>
      <c r="G174" s="3" t="str">
        <f t="array" ref="G174">IF($C174="","",IFERROR(INDEX('📝 Plan'!$C:$C,MATCH($C174,'📝 Plan'!$A:$A,0)),""))</f>
        <v/>
      </c>
      <c r="H174" s="3"/>
    </row>
    <row r="175" ht="15.75" customHeight="1">
      <c r="A175" s="8"/>
      <c r="B175" s="3"/>
      <c r="C175" s="3"/>
      <c r="D175" s="11"/>
      <c r="E175" s="3"/>
      <c r="F175" s="3" t="str">
        <f t="array" ref="F175">IF($C175="","",IFERROR(INDEX('📝 Plan'!$B:$B,MATCH($C175,'📝 Plan'!$A:$A,0)),"Not in the plan"))</f>
        <v/>
      </c>
      <c r="G175" s="3" t="str">
        <f t="array" ref="G175">IF($C175="","",IFERROR(INDEX('📝 Plan'!$C:$C,MATCH($C175,'📝 Plan'!$A:$A,0)),""))</f>
        <v/>
      </c>
      <c r="H175" s="3"/>
    </row>
    <row r="176" ht="15.75" customHeight="1">
      <c r="A176" s="8"/>
      <c r="B176" s="3"/>
      <c r="C176" s="3"/>
      <c r="D176" s="11"/>
      <c r="E176" s="3"/>
      <c r="F176" s="3" t="str">
        <f t="array" ref="F176">IF($C176="","",IFERROR(INDEX('📝 Plan'!$B:$B,MATCH($C176,'📝 Plan'!$A:$A,0)),"Not in the plan"))</f>
        <v/>
      </c>
      <c r="G176" s="3" t="str">
        <f t="array" ref="G176">IF($C176="","",IFERROR(INDEX('📝 Plan'!$C:$C,MATCH($C176,'📝 Plan'!$A:$A,0)),""))</f>
        <v/>
      </c>
      <c r="H176" s="3"/>
    </row>
    <row r="177" ht="15.75" customHeight="1">
      <c r="A177" s="8"/>
      <c r="B177" s="3"/>
      <c r="C177" s="3"/>
      <c r="D177" s="11"/>
      <c r="E177" s="3"/>
      <c r="F177" s="3" t="str">
        <f t="array" ref="F177">IF($C177="","",IFERROR(INDEX('📝 Plan'!$B:$B,MATCH($C177,'📝 Plan'!$A:$A,0)),"Not in the plan"))</f>
        <v/>
      </c>
      <c r="G177" s="3" t="str">
        <f t="array" ref="G177">IF($C177="","",IFERROR(INDEX('📝 Plan'!$C:$C,MATCH($C177,'📝 Plan'!$A:$A,0)),""))</f>
        <v/>
      </c>
      <c r="H177" s="3"/>
    </row>
    <row r="178" ht="15.75" customHeight="1">
      <c r="A178" s="8"/>
      <c r="B178" s="3"/>
      <c r="C178" s="3"/>
      <c r="D178" s="11"/>
      <c r="E178" s="3"/>
      <c r="F178" s="3" t="str">
        <f t="array" ref="F178">IF($C178="","",IFERROR(INDEX('📝 Plan'!$B:$B,MATCH($C178,'📝 Plan'!$A:$A,0)),"Not in the plan"))</f>
        <v/>
      </c>
      <c r="G178" s="3" t="str">
        <f t="array" ref="G178">IF($C178="","",IFERROR(INDEX('📝 Plan'!$C:$C,MATCH($C178,'📝 Plan'!$A:$A,0)),""))</f>
        <v/>
      </c>
      <c r="H178" s="3"/>
    </row>
    <row r="179" ht="15.75" customHeight="1">
      <c r="A179" s="8"/>
      <c r="B179" s="3"/>
      <c r="C179" s="3"/>
      <c r="D179" s="11"/>
      <c r="E179" s="3"/>
      <c r="F179" s="3" t="str">
        <f t="array" ref="F179">IF($C179="","",IFERROR(INDEX('📝 Plan'!$B:$B,MATCH($C179,'📝 Plan'!$A:$A,0)),"Not in the plan"))</f>
        <v/>
      </c>
      <c r="G179" s="3" t="str">
        <f t="array" ref="G179">IF($C179="","",IFERROR(INDEX('📝 Plan'!$C:$C,MATCH($C179,'📝 Plan'!$A:$A,0)),""))</f>
        <v/>
      </c>
      <c r="H179" s="3"/>
    </row>
    <row r="180" ht="15.75" customHeight="1">
      <c r="A180" s="8"/>
      <c r="B180" s="3"/>
      <c r="C180" s="3"/>
      <c r="D180" s="11"/>
      <c r="E180" s="3"/>
      <c r="F180" s="3" t="str">
        <f t="array" ref="F180">IF($C180="","",IFERROR(INDEX('📝 Plan'!$B:$B,MATCH($C180,'📝 Plan'!$A:$A,0)),"Not in the plan"))</f>
        <v/>
      </c>
      <c r="G180" s="3" t="str">
        <f t="array" ref="G180">IF($C180="","",IFERROR(INDEX('📝 Plan'!$C:$C,MATCH($C180,'📝 Plan'!$A:$A,0)),""))</f>
        <v/>
      </c>
      <c r="H180" s="3"/>
    </row>
    <row r="181" ht="15.75" customHeight="1">
      <c r="A181" s="8"/>
      <c r="B181" s="3"/>
      <c r="C181" s="3"/>
      <c r="D181" s="11"/>
      <c r="E181" s="3"/>
      <c r="F181" s="3" t="str">
        <f t="array" ref="F181">IF($C181="","",IFERROR(INDEX('📝 Plan'!$B:$B,MATCH($C181,'📝 Plan'!$A:$A,0)),"Not in the plan"))</f>
        <v/>
      </c>
      <c r="G181" s="3" t="str">
        <f t="array" ref="G181">IF($C181="","",IFERROR(INDEX('📝 Plan'!$C:$C,MATCH($C181,'📝 Plan'!$A:$A,0)),""))</f>
        <v/>
      </c>
      <c r="H181" s="3"/>
    </row>
    <row r="182" ht="15.75" customHeight="1">
      <c r="A182" s="8"/>
      <c r="B182" s="3"/>
      <c r="C182" s="3"/>
      <c r="D182" s="11"/>
      <c r="E182" s="3"/>
      <c r="F182" s="3" t="str">
        <f t="array" ref="F182">IF($C182="","",IFERROR(INDEX('📝 Plan'!$B:$B,MATCH($C182,'📝 Plan'!$A:$A,0)),"Not in the plan"))</f>
        <v/>
      </c>
      <c r="G182" s="3" t="str">
        <f t="array" ref="G182">IF($C182="","",IFERROR(INDEX('📝 Plan'!$C:$C,MATCH($C182,'📝 Plan'!$A:$A,0)),""))</f>
        <v/>
      </c>
      <c r="H182" s="3"/>
    </row>
    <row r="183" ht="15.75" customHeight="1">
      <c r="A183" s="8"/>
      <c r="B183" s="3"/>
      <c r="C183" s="3"/>
      <c r="D183" s="11"/>
      <c r="E183" s="3"/>
      <c r="F183" s="3" t="str">
        <f t="array" ref="F183">IF($C183="","",IFERROR(INDEX('📝 Plan'!$B:$B,MATCH($C183,'📝 Plan'!$A:$A,0)),"Not in the plan"))</f>
        <v/>
      </c>
      <c r="G183" s="3" t="str">
        <f t="array" ref="G183">IF($C183="","",IFERROR(INDEX('📝 Plan'!$C:$C,MATCH($C183,'📝 Plan'!$A:$A,0)),""))</f>
        <v/>
      </c>
      <c r="H183" s="3"/>
    </row>
    <row r="184" ht="15.75" customHeight="1">
      <c r="A184" s="8"/>
      <c r="B184" s="3"/>
      <c r="C184" s="3"/>
      <c r="D184" s="11"/>
      <c r="E184" s="3"/>
      <c r="F184" s="3" t="str">
        <f t="array" ref="F184">IF($C184="","",IFERROR(INDEX('📝 Plan'!$B:$B,MATCH($C184,'📝 Plan'!$A:$A,0)),"Not in the plan"))</f>
        <v/>
      </c>
      <c r="G184" s="3" t="str">
        <f t="array" ref="G184">IF($C184="","",IFERROR(INDEX('📝 Plan'!$C:$C,MATCH($C184,'📝 Plan'!$A:$A,0)),""))</f>
        <v/>
      </c>
      <c r="H184" s="3"/>
    </row>
    <row r="185" ht="15.75" customHeight="1">
      <c r="A185" s="8"/>
      <c r="B185" s="3"/>
      <c r="C185" s="3"/>
      <c r="D185" s="11"/>
      <c r="E185" s="3"/>
      <c r="F185" s="3" t="str">
        <f t="array" ref="F185">IF($C185="","",IFERROR(INDEX('📝 Plan'!$B:$B,MATCH($C185,'📝 Plan'!$A:$A,0)),"Not in the plan"))</f>
        <v/>
      </c>
      <c r="G185" s="3" t="str">
        <f t="array" ref="G185">IF($C185="","",IFERROR(INDEX('📝 Plan'!$C:$C,MATCH($C185,'📝 Plan'!$A:$A,0)),""))</f>
        <v/>
      </c>
      <c r="H185" s="3"/>
    </row>
    <row r="186" ht="15.75" customHeight="1">
      <c r="A186" s="8"/>
      <c r="B186" s="3"/>
      <c r="C186" s="3"/>
      <c r="D186" s="11"/>
      <c r="E186" s="3"/>
      <c r="F186" s="3" t="str">
        <f t="array" ref="F186">IF($C186="","",IFERROR(INDEX('📝 Plan'!$B:$B,MATCH($C186,'📝 Plan'!$A:$A,0)),"Not in the plan"))</f>
        <v/>
      </c>
      <c r="G186" s="3" t="str">
        <f t="array" ref="G186">IF($C186="","",IFERROR(INDEX('📝 Plan'!$C:$C,MATCH($C186,'📝 Plan'!$A:$A,0)),""))</f>
        <v/>
      </c>
      <c r="H186" s="3"/>
    </row>
    <row r="187" ht="15.75" customHeight="1">
      <c r="A187" s="8"/>
      <c r="B187" s="3"/>
      <c r="C187" s="3"/>
      <c r="D187" s="11"/>
      <c r="E187" s="3"/>
      <c r="F187" s="3" t="str">
        <f t="array" ref="F187">IF($C187="","",IFERROR(INDEX('📝 Plan'!$B:$B,MATCH($C187,'📝 Plan'!$A:$A,0)),"Not in the plan"))</f>
        <v/>
      </c>
      <c r="G187" s="3" t="str">
        <f t="array" ref="G187">IF($C187="","",IFERROR(INDEX('📝 Plan'!$C:$C,MATCH($C187,'📝 Plan'!$A:$A,0)),""))</f>
        <v/>
      </c>
      <c r="H187" s="3"/>
    </row>
    <row r="188" ht="15.75" customHeight="1">
      <c r="A188" s="8"/>
      <c r="B188" s="3"/>
      <c r="C188" s="3"/>
      <c r="D188" s="11"/>
      <c r="E188" s="3"/>
      <c r="F188" s="3" t="str">
        <f t="array" ref="F188">IF($C188="","",IFERROR(INDEX('📝 Plan'!$B:$B,MATCH($C188,'📝 Plan'!$A:$A,0)),"Not in the plan"))</f>
        <v/>
      </c>
      <c r="G188" s="3" t="str">
        <f t="array" ref="G188">IF($C188="","",IFERROR(INDEX('📝 Plan'!$C:$C,MATCH($C188,'📝 Plan'!$A:$A,0)),""))</f>
        <v/>
      </c>
      <c r="H188" s="3"/>
    </row>
    <row r="189" ht="15.75" customHeight="1">
      <c r="A189" s="8"/>
      <c r="B189" s="3"/>
      <c r="C189" s="3"/>
      <c r="D189" s="11"/>
      <c r="E189" s="3"/>
      <c r="F189" s="3" t="str">
        <f t="array" ref="F189">IF($C189="","",IFERROR(INDEX('📝 Plan'!$B:$B,MATCH($C189,'📝 Plan'!$A:$A,0)),"Not in the plan"))</f>
        <v/>
      </c>
      <c r="G189" s="3" t="str">
        <f t="array" ref="G189">IF($C189="","",IFERROR(INDEX('📝 Plan'!$C:$C,MATCH($C189,'📝 Plan'!$A:$A,0)),""))</f>
        <v/>
      </c>
      <c r="H189" s="3"/>
    </row>
    <row r="190" ht="15.75" customHeight="1">
      <c r="A190" s="8"/>
      <c r="B190" s="3"/>
      <c r="C190" s="3"/>
      <c r="D190" s="11"/>
      <c r="E190" s="3"/>
      <c r="F190" s="3" t="str">
        <f t="array" ref="F190">IF($C190="","",IFERROR(INDEX('📝 Plan'!$B:$B,MATCH($C190,'📝 Plan'!$A:$A,0)),"Not in the plan"))</f>
        <v/>
      </c>
      <c r="G190" s="3" t="str">
        <f t="array" ref="G190">IF($C190="","",IFERROR(INDEX('📝 Plan'!$C:$C,MATCH($C190,'📝 Plan'!$A:$A,0)),""))</f>
        <v/>
      </c>
      <c r="H190" s="3"/>
    </row>
    <row r="191" ht="15.75" customHeight="1">
      <c r="A191" s="8"/>
      <c r="B191" s="3"/>
      <c r="C191" s="3"/>
      <c r="D191" s="11"/>
      <c r="E191" s="3"/>
      <c r="F191" s="3" t="str">
        <f t="array" ref="F191">IF($C191="","",IFERROR(INDEX('📝 Plan'!$B:$B,MATCH($C191,'📝 Plan'!$A:$A,0)),"Not in the plan"))</f>
        <v/>
      </c>
      <c r="G191" s="3" t="str">
        <f t="array" ref="G191">IF($C191="","",IFERROR(INDEX('📝 Plan'!$C:$C,MATCH($C191,'📝 Plan'!$A:$A,0)),""))</f>
        <v/>
      </c>
      <c r="H191" s="3"/>
    </row>
    <row r="192" ht="15.75" customHeight="1">
      <c r="A192" s="8"/>
      <c r="B192" s="3"/>
      <c r="C192" s="3"/>
      <c r="D192" s="11"/>
      <c r="E192" s="3"/>
      <c r="F192" s="3" t="str">
        <f t="array" ref="F192">IF($C192="","",IFERROR(INDEX('📝 Plan'!$B:$B,MATCH($C192,'📝 Plan'!$A:$A,0)),"Not in the plan"))</f>
        <v/>
      </c>
      <c r="G192" s="3" t="str">
        <f t="array" ref="G192">IF($C192="","",IFERROR(INDEX('📝 Plan'!$C:$C,MATCH($C192,'📝 Plan'!$A:$A,0)),""))</f>
        <v/>
      </c>
      <c r="H192" s="3"/>
    </row>
    <row r="193" ht="15.75" customHeight="1">
      <c r="A193" s="8"/>
      <c r="B193" s="3"/>
      <c r="C193" s="3"/>
      <c r="D193" s="11"/>
      <c r="E193" s="3"/>
      <c r="F193" s="3" t="str">
        <f t="array" ref="F193">IF($C193="","",IFERROR(INDEX('📝 Plan'!$B:$B,MATCH($C193,'📝 Plan'!$A:$A,0)),"Not in the plan"))</f>
        <v/>
      </c>
      <c r="G193" s="3" t="str">
        <f t="array" ref="G193">IF($C193="","",IFERROR(INDEX('📝 Plan'!$C:$C,MATCH($C193,'📝 Plan'!$A:$A,0)),""))</f>
        <v/>
      </c>
      <c r="H193" s="3"/>
    </row>
    <row r="194" ht="15.75" customHeight="1">
      <c r="A194" s="8"/>
      <c r="B194" s="3"/>
      <c r="C194" s="3"/>
      <c r="D194" s="11"/>
      <c r="E194" s="3"/>
      <c r="F194" s="3" t="str">
        <f t="array" ref="F194">IF($C194="","",IFERROR(INDEX('📝 Plan'!$B:$B,MATCH($C194,'📝 Plan'!$A:$A,0)),"Not in the plan"))</f>
        <v/>
      </c>
      <c r="G194" s="3" t="str">
        <f t="array" ref="G194">IF($C194="","",IFERROR(INDEX('📝 Plan'!$C:$C,MATCH($C194,'📝 Plan'!$A:$A,0)),""))</f>
        <v/>
      </c>
      <c r="H194" s="3"/>
    </row>
    <row r="195" ht="15.75" customHeight="1">
      <c r="A195" s="8"/>
      <c r="B195" s="3"/>
      <c r="C195" s="3"/>
      <c r="D195" s="11"/>
      <c r="E195" s="3"/>
      <c r="F195" s="3" t="str">
        <f t="array" ref="F195">IF($C195="","",IFERROR(INDEX('📝 Plan'!$B:$B,MATCH($C195,'📝 Plan'!$A:$A,0)),"Not in the plan"))</f>
        <v/>
      </c>
      <c r="G195" s="3" t="str">
        <f t="array" ref="G195">IF($C195="","",IFERROR(INDEX('📝 Plan'!$C:$C,MATCH($C195,'📝 Plan'!$A:$A,0)),""))</f>
        <v/>
      </c>
      <c r="H195" s="3"/>
    </row>
    <row r="196" ht="15.75" customHeight="1">
      <c r="A196" s="8"/>
      <c r="B196" s="3"/>
      <c r="C196" s="3"/>
      <c r="D196" s="11"/>
      <c r="E196" s="3"/>
      <c r="F196" s="3" t="str">
        <f t="array" ref="F196">IF($C196="","",IFERROR(INDEX('📝 Plan'!$B:$B,MATCH($C196,'📝 Plan'!$A:$A,0)),"Not in the plan"))</f>
        <v/>
      </c>
      <c r="G196" s="3" t="str">
        <f t="array" ref="G196">IF($C196="","",IFERROR(INDEX('📝 Plan'!$C:$C,MATCH($C196,'📝 Plan'!$A:$A,0)),""))</f>
        <v/>
      </c>
      <c r="H196" s="3"/>
    </row>
    <row r="197" ht="15.75" customHeight="1">
      <c r="A197" s="8"/>
      <c r="B197" s="3"/>
      <c r="C197" s="3"/>
      <c r="D197" s="11"/>
      <c r="E197" s="3"/>
      <c r="F197" s="3" t="str">
        <f t="array" ref="F197">IF($C197="","",IFERROR(INDEX('📝 Plan'!$B:$B,MATCH($C197,'📝 Plan'!$A:$A,0)),"Not in the plan"))</f>
        <v/>
      </c>
      <c r="G197" s="3" t="str">
        <f t="array" ref="G197">IF($C197="","",IFERROR(INDEX('📝 Plan'!$C:$C,MATCH($C197,'📝 Plan'!$A:$A,0)),""))</f>
        <v/>
      </c>
      <c r="H197" s="3"/>
    </row>
    <row r="198" ht="15.75" customHeight="1">
      <c r="A198" s="8"/>
      <c r="B198" s="3"/>
      <c r="C198" s="3"/>
      <c r="D198" s="11"/>
      <c r="E198" s="3"/>
      <c r="F198" s="3" t="str">
        <f t="array" ref="F198">IF($C198="","",IFERROR(INDEX('📝 Plan'!$B:$B,MATCH($C198,'📝 Plan'!$A:$A,0)),"Not in the plan"))</f>
        <v/>
      </c>
      <c r="G198" s="3" t="str">
        <f t="array" ref="G198">IF($C198="","",IFERROR(INDEX('📝 Plan'!$C:$C,MATCH($C198,'📝 Plan'!$A:$A,0)),""))</f>
        <v/>
      </c>
      <c r="H198" s="3"/>
    </row>
    <row r="199" ht="15.75" customHeight="1">
      <c r="A199" s="8"/>
      <c r="B199" s="3"/>
      <c r="C199" s="3"/>
      <c r="D199" s="11"/>
      <c r="E199" s="3"/>
      <c r="F199" s="3" t="str">
        <f t="array" ref="F199">IF($C199="","",IFERROR(INDEX('📝 Plan'!$B:$B,MATCH($C199,'📝 Plan'!$A:$A,0)),"Not in the plan"))</f>
        <v/>
      </c>
      <c r="G199" s="3" t="str">
        <f t="array" ref="G199">IF($C199="","",IFERROR(INDEX('📝 Plan'!$C:$C,MATCH($C199,'📝 Plan'!$A:$A,0)),""))</f>
        <v/>
      </c>
      <c r="H199" s="3"/>
    </row>
    <row r="200" ht="15.75" customHeight="1">
      <c r="A200" s="8"/>
      <c r="B200" s="3"/>
      <c r="C200" s="3"/>
      <c r="D200" s="11"/>
      <c r="E200" s="3"/>
      <c r="F200" s="3" t="str">
        <f t="array" ref="F200">IF($C200="","",IFERROR(INDEX('📝 Plan'!$B:$B,MATCH($C200,'📝 Plan'!$A:$A,0)),"Not in the plan"))</f>
        <v/>
      </c>
      <c r="G200" s="3" t="str">
        <f t="array" ref="G200">IF($C200="","",IFERROR(INDEX('📝 Plan'!$C:$C,MATCH($C200,'📝 Plan'!$A:$A,0)),""))</f>
        <v/>
      </c>
      <c r="H200" s="3"/>
    </row>
    <row r="201" ht="15.75" customHeight="1">
      <c r="A201" s="8"/>
      <c r="B201" s="3"/>
      <c r="C201" s="3"/>
      <c r="D201" s="11"/>
      <c r="E201" s="3"/>
      <c r="F201" s="3" t="str">
        <f t="array" ref="F201">IF($C201="","",IFERROR(INDEX('📝 Plan'!$B:$B,MATCH($C201,'📝 Plan'!$A:$A,0)),"Not in the plan"))</f>
        <v/>
      </c>
      <c r="G201" s="3" t="str">
        <f t="array" ref="G201">IF($C201="","",IFERROR(INDEX('📝 Plan'!$C:$C,MATCH($C201,'📝 Plan'!$A:$A,0)),""))</f>
        <v/>
      </c>
      <c r="H201" s="3"/>
    </row>
    <row r="202" ht="15.75" customHeight="1">
      <c r="A202" s="8"/>
      <c r="B202" s="3"/>
      <c r="C202" s="3"/>
      <c r="D202" s="11"/>
      <c r="E202" s="3"/>
      <c r="F202" s="3" t="str">
        <f t="array" ref="F202">IF($C202="","",IFERROR(INDEX('📝 Plan'!$B:$B,MATCH($C202,'📝 Plan'!$A:$A,0)),"Not in the plan"))</f>
        <v/>
      </c>
      <c r="G202" s="3" t="str">
        <f t="array" ref="G202">IF($C202="","",IFERROR(INDEX('📝 Plan'!$C:$C,MATCH($C202,'📝 Plan'!$A:$A,0)),""))</f>
        <v/>
      </c>
      <c r="H202" s="3"/>
    </row>
    <row r="203" ht="15.75" customHeight="1">
      <c r="A203" s="8"/>
      <c r="B203" s="3"/>
      <c r="C203" s="3"/>
      <c r="D203" s="11"/>
      <c r="E203" s="3"/>
      <c r="F203" s="3" t="str">
        <f t="array" ref="F203">IF($C203="","",IFERROR(INDEX('📝 Plan'!$B:$B,MATCH($C203,'📝 Plan'!$A:$A,0)),"Not in the plan"))</f>
        <v/>
      </c>
      <c r="G203" s="3" t="str">
        <f t="array" ref="G203">IF($C203="","",IFERROR(INDEX('📝 Plan'!$C:$C,MATCH($C203,'📝 Plan'!$A:$A,0)),""))</f>
        <v/>
      </c>
      <c r="H203" s="3"/>
    </row>
    <row r="204" ht="15.75" customHeight="1">
      <c r="A204" s="8"/>
      <c r="B204" s="3"/>
      <c r="C204" s="3"/>
      <c r="D204" s="11"/>
      <c r="E204" s="3"/>
      <c r="F204" s="3" t="str">
        <f t="array" ref="F204">IF($C204="","",IFERROR(INDEX('📝 Plan'!$B:$B,MATCH($C204,'📝 Plan'!$A:$A,0)),"Not in the plan"))</f>
        <v/>
      </c>
      <c r="G204" s="3" t="str">
        <f t="array" ref="G204">IF($C204="","",IFERROR(INDEX('📝 Plan'!$C:$C,MATCH($C204,'📝 Plan'!$A:$A,0)),""))</f>
        <v/>
      </c>
      <c r="H204" s="3"/>
    </row>
    <row r="205" ht="15.75" customHeight="1">
      <c r="A205" s="8"/>
      <c r="B205" s="3"/>
      <c r="C205" s="3"/>
      <c r="D205" s="11"/>
      <c r="E205" s="3"/>
      <c r="F205" s="3" t="str">
        <f t="array" ref="F205">IF($C205="","",IFERROR(INDEX('📝 Plan'!$B:$B,MATCH($C205,'📝 Plan'!$A:$A,0)),"Not in the plan"))</f>
        <v/>
      </c>
      <c r="G205" s="3" t="str">
        <f t="array" ref="G205">IF($C205="","",IFERROR(INDEX('📝 Plan'!$C:$C,MATCH($C205,'📝 Plan'!$A:$A,0)),""))</f>
        <v/>
      </c>
      <c r="H205" s="3"/>
    </row>
    <row r="206" ht="15.75" customHeight="1">
      <c r="A206" s="8"/>
      <c r="B206" s="3"/>
      <c r="C206" s="3"/>
      <c r="D206" s="11"/>
      <c r="E206" s="3"/>
      <c r="F206" s="3" t="str">
        <f t="array" ref="F206">IF($C206="","",IFERROR(INDEX('📝 Plan'!$B:$B,MATCH($C206,'📝 Plan'!$A:$A,0)),"Not in the plan"))</f>
        <v/>
      </c>
      <c r="G206" s="3" t="str">
        <f t="array" ref="G206">IF($C206="","",IFERROR(INDEX('📝 Plan'!$C:$C,MATCH($C206,'📝 Plan'!$A:$A,0)),""))</f>
        <v/>
      </c>
      <c r="H206" s="3"/>
    </row>
    <row r="207" ht="15.75" customHeight="1">
      <c r="A207" s="8"/>
      <c r="B207" s="3"/>
      <c r="C207" s="3"/>
      <c r="D207" s="11"/>
      <c r="E207" s="3"/>
      <c r="F207" s="3" t="str">
        <f t="array" ref="F207">IF($C207="","",IFERROR(INDEX('📝 Plan'!$B:$B,MATCH($C207,'📝 Plan'!$A:$A,0)),"Not in the plan"))</f>
        <v/>
      </c>
      <c r="G207" s="3" t="str">
        <f t="array" ref="G207">IF($C207="","",IFERROR(INDEX('📝 Plan'!$C:$C,MATCH($C207,'📝 Plan'!$A:$A,0)),""))</f>
        <v/>
      </c>
      <c r="H207" s="3"/>
    </row>
    <row r="208" ht="15.75" customHeight="1">
      <c r="A208" s="8"/>
      <c r="B208" s="3"/>
      <c r="C208" s="3"/>
      <c r="D208" s="11"/>
      <c r="E208" s="3"/>
      <c r="F208" s="3" t="str">
        <f t="array" ref="F208">IF($C208="","",IFERROR(INDEX('📝 Plan'!$B:$B,MATCH($C208,'📝 Plan'!$A:$A,0)),"Not in the plan"))</f>
        <v/>
      </c>
      <c r="G208" s="3" t="str">
        <f t="array" ref="G208">IF($C208="","",IFERROR(INDEX('📝 Plan'!$C:$C,MATCH($C208,'📝 Plan'!$A:$A,0)),""))</f>
        <v/>
      </c>
      <c r="H208" s="3"/>
    </row>
    <row r="209" ht="15.75" customHeight="1">
      <c r="A209" s="8"/>
      <c r="B209" s="3"/>
      <c r="C209" s="3"/>
      <c r="D209" s="11"/>
      <c r="E209" s="3"/>
      <c r="F209" s="3" t="str">
        <f t="array" ref="F209">IF($C209="","",IFERROR(INDEX('📝 Plan'!$B:$B,MATCH($C209,'📝 Plan'!$A:$A,0)),"Not in the plan"))</f>
        <v/>
      </c>
      <c r="G209" s="3" t="str">
        <f t="array" ref="G209">IF($C209="","",IFERROR(INDEX('📝 Plan'!$C:$C,MATCH($C209,'📝 Plan'!$A:$A,0)),""))</f>
        <v/>
      </c>
      <c r="H209" s="3"/>
    </row>
    <row r="210" ht="15.75" customHeight="1">
      <c r="A210" s="8"/>
      <c r="B210" s="3"/>
      <c r="C210" s="3"/>
      <c r="D210" s="11"/>
      <c r="E210" s="3"/>
      <c r="F210" s="3" t="str">
        <f t="array" ref="F210">IF($C210="","",IFERROR(INDEX('📝 Plan'!$B:$B,MATCH($C210,'📝 Plan'!$A:$A,0)),"Not in the plan"))</f>
        <v/>
      </c>
      <c r="G210" s="3" t="str">
        <f t="array" ref="G210">IF($C210="","",IFERROR(INDEX('📝 Plan'!$C:$C,MATCH($C210,'📝 Plan'!$A:$A,0)),""))</f>
        <v/>
      </c>
      <c r="H210" s="3"/>
    </row>
    <row r="211" ht="15.75" customHeight="1">
      <c r="A211" s="8"/>
      <c r="B211" s="3"/>
      <c r="C211" s="3"/>
      <c r="D211" s="11"/>
      <c r="E211" s="3"/>
      <c r="F211" s="3" t="str">
        <f t="array" ref="F211">IF($C211="","",IFERROR(INDEX('📝 Plan'!$B:$B,MATCH($C211,'📝 Plan'!$A:$A,0)),"Not in the plan"))</f>
        <v/>
      </c>
      <c r="G211" s="3" t="str">
        <f t="array" ref="G211">IF($C211="","",IFERROR(INDEX('📝 Plan'!$C:$C,MATCH($C211,'📝 Plan'!$A:$A,0)),""))</f>
        <v/>
      </c>
      <c r="H211" s="3"/>
    </row>
    <row r="212" ht="15.75" customHeight="1">
      <c r="A212" s="8"/>
      <c r="B212" s="3"/>
      <c r="C212" s="3"/>
      <c r="D212" s="11"/>
      <c r="E212" s="3"/>
      <c r="F212" s="3" t="str">
        <f t="array" ref="F212">IF($C212="","",IFERROR(INDEX('📝 Plan'!$B:$B,MATCH($C212,'📝 Plan'!$A:$A,0)),"Not in the plan"))</f>
        <v/>
      </c>
      <c r="G212" s="3" t="str">
        <f t="array" ref="G212">IF($C212="","",IFERROR(INDEX('📝 Plan'!$C:$C,MATCH($C212,'📝 Plan'!$A:$A,0)),""))</f>
        <v/>
      </c>
      <c r="H212" s="3"/>
    </row>
    <row r="213" ht="15.75" customHeight="1">
      <c r="A213" s="8"/>
      <c r="B213" s="3"/>
      <c r="C213" s="3"/>
      <c r="D213" s="11"/>
      <c r="E213" s="3"/>
      <c r="F213" s="3" t="str">
        <f t="array" ref="F213">IF($C213="","",IFERROR(INDEX('📝 Plan'!$B:$B,MATCH($C213,'📝 Plan'!$A:$A,0)),"Not in the plan"))</f>
        <v/>
      </c>
      <c r="G213" s="3" t="str">
        <f t="array" ref="G213">IF($C213="","",IFERROR(INDEX('📝 Plan'!$C:$C,MATCH($C213,'📝 Plan'!$A:$A,0)),""))</f>
        <v/>
      </c>
      <c r="H213" s="3"/>
    </row>
    <row r="214" ht="15.75" customHeight="1">
      <c r="A214" s="8"/>
      <c r="B214" s="3"/>
      <c r="C214" s="3"/>
      <c r="D214" s="11"/>
      <c r="E214" s="3"/>
      <c r="F214" s="3" t="str">
        <f t="array" ref="F214">IF($C214="","",IFERROR(INDEX('📝 Plan'!$B:$B,MATCH($C214,'📝 Plan'!$A:$A,0)),"Not in the plan"))</f>
        <v/>
      </c>
      <c r="G214" s="3" t="str">
        <f t="array" ref="G214">IF($C214="","",IFERROR(INDEX('📝 Plan'!$C:$C,MATCH($C214,'📝 Plan'!$A:$A,0)),""))</f>
        <v/>
      </c>
      <c r="H214" s="3"/>
    </row>
    <row r="215" ht="15.75" customHeight="1">
      <c r="A215" s="8"/>
      <c r="B215" s="3"/>
      <c r="C215" s="3"/>
      <c r="D215" s="11"/>
      <c r="E215" s="3"/>
      <c r="F215" s="3" t="str">
        <f t="array" ref="F215">IF($C215="","",IFERROR(INDEX('📝 Plan'!$B:$B,MATCH($C215,'📝 Plan'!$A:$A,0)),"Not in the plan"))</f>
        <v/>
      </c>
      <c r="G215" s="3" t="str">
        <f t="array" ref="G215">IF($C215="","",IFERROR(INDEX('📝 Plan'!$C:$C,MATCH($C215,'📝 Plan'!$A:$A,0)),""))</f>
        <v/>
      </c>
      <c r="H215" s="3"/>
    </row>
    <row r="216" ht="15.75" customHeight="1">
      <c r="A216" s="8"/>
      <c r="B216" s="3"/>
      <c r="C216" s="3"/>
      <c r="D216" s="11"/>
      <c r="E216" s="3"/>
      <c r="F216" s="3" t="str">
        <f t="array" ref="F216">IF($C216="","",IFERROR(INDEX('📝 Plan'!$B:$B,MATCH($C216,'📝 Plan'!$A:$A,0)),"Not in the plan"))</f>
        <v/>
      </c>
      <c r="G216" s="3" t="str">
        <f t="array" ref="G216">IF($C216="","",IFERROR(INDEX('📝 Plan'!$C:$C,MATCH($C216,'📝 Plan'!$A:$A,0)),""))</f>
        <v/>
      </c>
      <c r="H216" s="3"/>
    </row>
    <row r="217" ht="15.75" customHeight="1">
      <c r="A217" s="8"/>
      <c r="B217" s="3"/>
      <c r="C217" s="3"/>
      <c r="D217" s="11"/>
      <c r="E217" s="3"/>
      <c r="F217" s="3" t="str">
        <f t="array" ref="F217">IF($C217="","",IFERROR(INDEX('📝 Plan'!$B:$B,MATCH($C217,'📝 Plan'!$A:$A,0)),"Not in the plan"))</f>
        <v/>
      </c>
      <c r="G217" s="3" t="str">
        <f t="array" ref="G217">IF($C217="","",IFERROR(INDEX('📝 Plan'!$C:$C,MATCH($C217,'📝 Plan'!$A:$A,0)),""))</f>
        <v/>
      </c>
      <c r="H217" s="3"/>
    </row>
    <row r="218" ht="15.75" customHeight="1">
      <c r="A218" s="8"/>
      <c r="B218" s="3"/>
      <c r="C218" s="3"/>
      <c r="D218" s="11"/>
      <c r="E218" s="3"/>
      <c r="F218" s="3" t="str">
        <f t="array" ref="F218">IF($C218="","",IFERROR(INDEX('📝 Plan'!$B:$B,MATCH($C218,'📝 Plan'!$A:$A,0)),"Not in the plan"))</f>
        <v/>
      </c>
      <c r="G218" s="3" t="str">
        <f t="array" ref="G218">IF($C218="","",IFERROR(INDEX('📝 Plan'!$C:$C,MATCH($C218,'📝 Plan'!$A:$A,0)),""))</f>
        <v/>
      </c>
      <c r="H218" s="3"/>
    </row>
    <row r="219" ht="15.75" customHeight="1">
      <c r="A219" s="8"/>
      <c r="B219" s="3"/>
      <c r="C219" s="3"/>
      <c r="D219" s="11"/>
      <c r="E219" s="3"/>
      <c r="F219" s="3" t="str">
        <f t="array" ref="F219">IF($C219="","",IFERROR(INDEX('📝 Plan'!$B:$B,MATCH($C219,'📝 Plan'!$A:$A,0)),"Not in the plan"))</f>
        <v/>
      </c>
      <c r="G219" s="3" t="str">
        <f t="array" ref="G219">IF($C219="","",IFERROR(INDEX('📝 Plan'!$C:$C,MATCH($C219,'📝 Plan'!$A:$A,0)),""))</f>
        <v/>
      </c>
      <c r="H219" s="3"/>
    </row>
    <row r="220" ht="15.75" customHeight="1">
      <c r="A220" s="8"/>
      <c r="B220" s="3"/>
      <c r="C220" s="3"/>
      <c r="D220" s="11"/>
      <c r="E220" s="3"/>
      <c r="F220" s="3" t="str">
        <f t="array" ref="F220">IF($C220="","",IFERROR(INDEX('📝 Plan'!$B:$B,MATCH($C220,'📝 Plan'!$A:$A,0)),"Not in the plan"))</f>
        <v/>
      </c>
      <c r="G220" s="3" t="str">
        <f t="array" ref="G220">IF($C220="","",IFERROR(INDEX('📝 Plan'!$C:$C,MATCH($C220,'📝 Plan'!$A:$A,0)),""))</f>
        <v/>
      </c>
      <c r="H220" s="3"/>
    </row>
    <row r="221" ht="15.75" customHeight="1">
      <c r="A221" s="8"/>
      <c r="B221" s="3"/>
      <c r="C221" s="3"/>
      <c r="D221" s="11"/>
      <c r="E221" s="3"/>
      <c r="F221" s="3" t="str">
        <f t="array" ref="F221">IF($C221="","",IFERROR(INDEX('📝 Plan'!$B:$B,MATCH($C221,'📝 Plan'!$A:$A,0)),"Not in the plan"))</f>
        <v/>
      </c>
      <c r="G221" s="3" t="str">
        <f t="array" ref="G221">IF($C221="","",IFERROR(INDEX('📝 Plan'!$C:$C,MATCH($C221,'📝 Plan'!$A:$A,0)),""))</f>
        <v/>
      </c>
      <c r="H221" s="3"/>
    </row>
    <row r="222" ht="15.75" customHeight="1">
      <c r="A222" s="8"/>
      <c r="B222" s="3"/>
      <c r="C222" s="3"/>
      <c r="D222" s="11"/>
      <c r="E222" s="3"/>
      <c r="F222" s="3" t="str">
        <f t="array" ref="F222">IF($C222="","",IFERROR(INDEX('📝 Plan'!$B:$B,MATCH($C222,'📝 Plan'!$A:$A,0)),"Not in the plan"))</f>
        <v/>
      </c>
      <c r="G222" s="3" t="str">
        <f t="array" ref="G222">IF($C222="","",IFERROR(INDEX('📝 Plan'!$C:$C,MATCH($C222,'📝 Plan'!$A:$A,0)),""))</f>
        <v/>
      </c>
      <c r="H222" s="3"/>
    </row>
    <row r="223" ht="15.75" customHeight="1">
      <c r="A223" s="8"/>
      <c r="B223" s="3"/>
      <c r="C223" s="3"/>
      <c r="D223" s="11"/>
      <c r="E223" s="3"/>
      <c r="F223" s="3" t="str">
        <f t="array" ref="F223">IF($C223="","",IFERROR(INDEX('📝 Plan'!$B:$B,MATCH($C223,'📝 Plan'!$A:$A,0)),"Not in the plan"))</f>
        <v/>
      </c>
      <c r="G223" s="3" t="str">
        <f t="array" ref="G223">IF($C223="","",IFERROR(INDEX('📝 Plan'!$C:$C,MATCH($C223,'📝 Plan'!$A:$A,0)),""))</f>
        <v/>
      </c>
      <c r="H223" s="3"/>
    </row>
    <row r="224" ht="15.75" customHeight="1">
      <c r="A224" s="8"/>
      <c r="B224" s="3"/>
      <c r="C224" s="3"/>
      <c r="D224" s="11"/>
      <c r="E224" s="3"/>
      <c r="F224" s="3" t="str">
        <f t="array" ref="F224">IF($C224="","",IFERROR(INDEX('📝 Plan'!$B:$B,MATCH($C224,'📝 Plan'!$A:$A,0)),"Not in the plan"))</f>
        <v/>
      </c>
      <c r="G224" s="3" t="str">
        <f t="array" ref="G224">IF($C224="","",IFERROR(INDEX('📝 Plan'!$C:$C,MATCH($C224,'📝 Plan'!$A:$A,0)),""))</f>
        <v/>
      </c>
      <c r="H224" s="3"/>
    </row>
    <row r="225" ht="15.75" customHeight="1">
      <c r="A225" s="8"/>
      <c r="B225" s="3"/>
      <c r="C225" s="3"/>
      <c r="D225" s="11"/>
      <c r="E225" s="3"/>
      <c r="F225" s="3" t="str">
        <f t="array" ref="F225">IF($C225="","",IFERROR(INDEX('📝 Plan'!$B:$B,MATCH($C225,'📝 Plan'!$A:$A,0)),"Not in the plan"))</f>
        <v/>
      </c>
      <c r="G225" s="3" t="str">
        <f t="array" ref="G225">IF($C225="","",IFERROR(INDEX('📝 Plan'!$C:$C,MATCH($C225,'📝 Plan'!$A:$A,0)),""))</f>
        <v/>
      </c>
      <c r="H225" s="3"/>
    </row>
    <row r="226" ht="15.75" customHeight="1">
      <c r="A226" s="8"/>
      <c r="B226" s="3"/>
      <c r="C226" s="3"/>
      <c r="D226" s="11"/>
      <c r="E226" s="3"/>
      <c r="F226" s="3" t="str">
        <f t="array" ref="F226">IF($C226="","",IFERROR(INDEX('📝 Plan'!$B:$B,MATCH($C226,'📝 Plan'!$A:$A,0)),"Not in the plan"))</f>
        <v/>
      </c>
      <c r="G226" s="3" t="str">
        <f t="array" ref="G226">IF($C226="","",IFERROR(INDEX('📝 Plan'!$C:$C,MATCH($C226,'📝 Plan'!$A:$A,0)),""))</f>
        <v/>
      </c>
      <c r="H226" s="3"/>
    </row>
    <row r="227" ht="15.75" customHeight="1">
      <c r="A227" s="8"/>
      <c r="B227" s="3"/>
      <c r="C227" s="3"/>
      <c r="D227" s="11"/>
      <c r="E227" s="3"/>
      <c r="F227" s="3" t="str">
        <f t="array" ref="F227">IF($C227="","",IFERROR(INDEX('📝 Plan'!$B:$B,MATCH($C227,'📝 Plan'!$A:$A,0)),"Not in the plan"))</f>
        <v/>
      </c>
      <c r="G227" s="3" t="str">
        <f t="array" ref="G227">IF($C227="","",IFERROR(INDEX('📝 Plan'!$C:$C,MATCH($C227,'📝 Plan'!$A:$A,0)),""))</f>
        <v/>
      </c>
      <c r="H227" s="3"/>
    </row>
    <row r="228" ht="15.75" customHeight="1">
      <c r="A228" s="8"/>
      <c r="B228" s="3"/>
      <c r="C228" s="3"/>
      <c r="D228" s="11"/>
      <c r="E228" s="3"/>
      <c r="F228" s="3" t="str">
        <f t="array" ref="F228">IF($C228="","",IFERROR(INDEX('📝 Plan'!$B:$B,MATCH($C228,'📝 Plan'!$A:$A,0)),"Not in the plan"))</f>
        <v/>
      </c>
      <c r="G228" s="3" t="str">
        <f t="array" ref="G228">IF($C228="","",IFERROR(INDEX('📝 Plan'!$C:$C,MATCH($C228,'📝 Plan'!$A:$A,0)),""))</f>
        <v/>
      </c>
      <c r="H228" s="3"/>
    </row>
    <row r="229" ht="15.75" customHeight="1">
      <c r="A229" s="8"/>
      <c r="B229" s="3"/>
      <c r="C229" s="3"/>
      <c r="D229" s="11"/>
      <c r="E229" s="3"/>
      <c r="F229" s="3" t="str">
        <f t="array" ref="F229">IF($C229="","",IFERROR(INDEX('📝 Plan'!$B:$B,MATCH($C229,'📝 Plan'!$A:$A,0)),"Not in the plan"))</f>
        <v/>
      </c>
      <c r="G229" s="3" t="str">
        <f t="array" ref="G229">IF($C229="","",IFERROR(INDEX('📝 Plan'!$C:$C,MATCH($C229,'📝 Plan'!$A:$A,0)),""))</f>
        <v/>
      </c>
      <c r="H229" s="3"/>
    </row>
    <row r="230" ht="15.75" customHeight="1">
      <c r="A230" s="8"/>
      <c r="B230" s="3"/>
      <c r="C230" s="3"/>
      <c r="D230" s="11"/>
      <c r="E230" s="3"/>
      <c r="F230" s="3" t="str">
        <f t="array" ref="F230">IF($C230="","",IFERROR(INDEX('📝 Plan'!$B:$B,MATCH($C230,'📝 Plan'!$A:$A,0)),"Not in the plan"))</f>
        <v/>
      </c>
      <c r="G230" s="3" t="str">
        <f t="array" ref="G230">IF($C230="","",IFERROR(INDEX('📝 Plan'!$C:$C,MATCH($C230,'📝 Plan'!$A:$A,0)),""))</f>
        <v/>
      </c>
      <c r="H230" s="3"/>
    </row>
    <row r="231" ht="15.75" customHeight="1">
      <c r="A231" s="8"/>
      <c r="B231" s="3"/>
      <c r="C231" s="3"/>
      <c r="D231" s="11"/>
      <c r="E231" s="3"/>
      <c r="F231" s="3" t="str">
        <f t="array" ref="F231">IF($C231="","",IFERROR(INDEX('📝 Plan'!$B:$B,MATCH($C231,'📝 Plan'!$A:$A,0)),"Not in the plan"))</f>
        <v/>
      </c>
      <c r="G231" s="3" t="str">
        <f t="array" ref="G231">IF($C231="","",IFERROR(INDEX('📝 Plan'!$C:$C,MATCH($C231,'📝 Plan'!$A:$A,0)),""))</f>
        <v/>
      </c>
      <c r="H231" s="3"/>
    </row>
    <row r="232" ht="15.75" customHeight="1">
      <c r="A232" s="8"/>
      <c r="B232" s="3"/>
      <c r="C232" s="3"/>
      <c r="D232" s="11"/>
      <c r="E232" s="3"/>
      <c r="F232" s="3" t="str">
        <f t="array" ref="F232">IF($C232="","",IFERROR(INDEX('📝 Plan'!$B:$B,MATCH($C232,'📝 Plan'!$A:$A,0)),"Not in the plan"))</f>
        <v/>
      </c>
      <c r="G232" s="3" t="str">
        <f t="array" ref="G232">IF($C232="","",IFERROR(INDEX('📝 Plan'!$C:$C,MATCH($C232,'📝 Plan'!$A:$A,0)),""))</f>
        <v/>
      </c>
      <c r="H232" s="3"/>
    </row>
    <row r="233" ht="15.75" customHeight="1">
      <c r="A233" s="8"/>
      <c r="B233" s="3"/>
      <c r="C233" s="3"/>
      <c r="D233" s="11"/>
      <c r="E233" s="3"/>
      <c r="F233" s="3" t="str">
        <f t="array" ref="F233">IF($C233="","",IFERROR(INDEX('📝 Plan'!$B:$B,MATCH($C233,'📝 Plan'!$A:$A,0)),"Not in the plan"))</f>
        <v/>
      </c>
      <c r="G233" s="3" t="str">
        <f t="array" ref="G233">IF($C233="","",IFERROR(INDEX('📝 Plan'!$C:$C,MATCH($C233,'📝 Plan'!$A:$A,0)),""))</f>
        <v/>
      </c>
      <c r="H233" s="3"/>
    </row>
    <row r="234" ht="15.75" customHeight="1">
      <c r="A234" s="8"/>
      <c r="B234" s="3"/>
      <c r="C234" s="3"/>
      <c r="D234" s="11"/>
      <c r="E234" s="3"/>
      <c r="F234" s="3" t="str">
        <f t="array" ref="F234">IF($C234="","",IFERROR(INDEX('📝 Plan'!$B:$B,MATCH($C234,'📝 Plan'!$A:$A,0)),"Not in the plan"))</f>
        <v/>
      </c>
      <c r="G234" s="3" t="str">
        <f t="array" ref="G234">IF($C234="","",IFERROR(INDEX('📝 Plan'!$C:$C,MATCH($C234,'📝 Plan'!$A:$A,0)),""))</f>
        <v/>
      </c>
      <c r="H234" s="3"/>
    </row>
    <row r="235" ht="15.75" customHeight="1">
      <c r="A235" s="8"/>
      <c r="B235" s="3"/>
      <c r="C235" s="3"/>
      <c r="D235" s="11"/>
      <c r="E235" s="3"/>
      <c r="F235" s="3" t="str">
        <f t="array" ref="F235">IF($C235="","",IFERROR(INDEX('📝 Plan'!$B:$B,MATCH($C235,'📝 Plan'!$A:$A,0)),"Not in the plan"))</f>
        <v/>
      </c>
      <c r="G235" s="3" t="str">
        <f t="array" ref="G235">IF($C235="","",IFERROR(INDEX('📝 Plan'!$C:$C,MATCH($C235,'📝 Plan'!$A:$A,0)),""))</f>
        <v/>
      </c>
      <c r="H235" s="3"/>
    </row>
    <row r="236" ht="15.75" customHeight="1">
      <c r="A236" s="8"/>
      <c r="B236" s="3"/>
      <c r="C236" s="3"/>
      <c r="D236" s="11"/>
      <c r="E236" s="3"/>
      <c r="F236" s="3" t="str">
        <f t="array" ref="F236">IF($C236="","",IFERROR(INDEX('📝 Plan'!$B:$B,MATCH($C236,'📝 Plan'!$A:$A,0)),"Not in the plan"))</f>
        <v/>
      </c>
      <c r="G236" s="3" t="str">
        <f t="array" ref="G236">IF($C236="","",IFERROR(INDEX('📝 Plan'!$C:$C,MATCH($C236,'📝 Plan'!$A:$A,0)),""))</f>
        <v/>
      </c>
      <c r="H236" s="3"/>
    </row>
    <row r="237" ht="15.75" customHeight="1">
      <c r="A237" s="8"/>
      <c r="B237" s="3"/>
      <c r="C237" s="3"/>
      <c r="D237" s="11"/>
      <c r="E237" s="3"/>
      <c r="F237" s="3" t="str">
        <f t="array" ref="F237">IF($C237="","",IFERROR(INDEX('📝 Plan'!$B:$B,MATCH($C237,'📝 Plan'!$A:$A,0)),"Not in the plan"))</f>
        <v/>
      </c>
      <c r="G237" s="3" t="str">
        <f t="array" ref="G237">IF($C237="","",IFERROR(INDEX('📝 Plan'!$C:$C,MATCH($C237,'📝 Plan'!$A:$A,0)),""))</f>
        <v/>
      </c>
      <c r="H237" s="3"/>
    </row>
    <row r="238" ht="15.75" customHeight="1">
      <c r="A238" s="8"/>
      <c r="B238" s="3"/>
      <c r="C238" s="3"/>
      <c r="D238" s="11"/>
      <c r="E238" s="3"/>
      <c r="F238" s="3" t="str">
        <f t="array" ref="F238">IF($C238="","",IFERROR(INDEX('📝 Plan'!$B:$B,MATCH($C238,'📝 Plan'!$A:$A,0)),"Not in the plan"))</f>
        <v/>
      </c>
      <c r="G238" s="3" t="str">
        <f t="array" ref="G238">IF($C238="","",IFERROR(INDEX('📝 Plan'!$C:$C,MATCH($C238,'📝 Plan'!$A:$A,0)),""))</f>
        <v/>
      </c>
      <c r="H238" s="3"/>
    </row>
    <row r="239" ht="15.75" customHeight="1">
      <c r="A239" s="8"/>
      <c r="B239" s="3"/>
      <c r="C239" s="3"/>
      <c r="D239" s="11"/>
      <c r="E239" s="3"/>
      <c r="F239" s="3" t="str">
        <f t="array" ref="F239">IF($C239="","",IFERROR(INDEX('📝 Plan'!$B:$B,MATCH($C239,'📝 Plan'!$A:$A,0)),"Not in the plan"))</f>
        <v/>
      </c>
      <c r="G239" s="3" t="str">
        <f t="array" ref="G239">IF($C239="","",IFERROR(INDEX('📝 Plan'!$C:$C,MATCH($C239,'📝 Plan'!$A:$A,0)),""))</f>
        <v/>
      </c>
      <c r="H239" s="3"/>
    </row>
    <row r="240" ht="15.75" customHeight="1">
      <c r="A240" s="8"/>
      <c r="B240" s="3"/>
      <c r="C240" s="3"/>
      <c r="D240" s="11"/>
      <c r="E240" s="3"/>
      <c r="F240" s="3" t="str">
        <f t="array" ref="F240">IF($C240="","",IFERROR(INDEX('📝 Plan'!$B:$B,MATCH($C240,'📝 Plan'!$A:$A,0)),"Not in the plan"))</f>
        <v/>
      </c>
      <c r="G240" s="3" t="str">
        <f t="array" ref="G240">IF($C240="","",IFERROR(INDEX('📝 Plan'!$C:$C,MATCH($C240,'📝 Plan'!$A:$A,0)),""))</f>
        <v/>
      </c>
      <c r="H240" s="3"/>
    </row>
    <row r="241" ht="15.75" customHeight="1">
      <c r="A241" s="8"/>
      <c r="B241" s="3"/>
      <c r="C241" s="3"/>
      <c r="D241" s="11"/>
      <c r="E241" s="3"/>
      <c r="F241" s="3" t="str">
        <f t="array" ref="F241">IF($C241="","",IFERROR(INDEX('📝 Plan'!$B:$B,MATCH($C241,'📝 Plan'!$A:$A,0)),"Not in the plan"))</f>
        <v/>
      </c>
      <c r="G241" s="3" t="str">
        <f t="array" ref="G241">IF($C241="","",IFERROR(INDEX('📝 Plan'!$C:$C,MATCH($C241,'📝 Plan'!$A:$A,0)),""))</f>
        <v/>
      </c>
      <c r="H241" s="3"/>
    </row>
    <row r="242" ht="15.75" customHeight="1">
      <c r="A242" s="8"/>
      <c r="B242" s="3"/>
      <c r="C242" s="3"/>
      <c r="D242" s="11"/>
      <c r="E242" s="3"/>
      <c r="F242" s="3" t="str">
        <f t="array" ref="F242">IF($C242="","",IFERROR(INDEX('📝 Plan'!$B:$B,MATCH($C242,'📝 Plan'!$A:$A,0)),"Not in the plan"))</f>
        <v/>
      </c>
      <c r="G242" s="3" t="str">
        <f t="array" ref="G242">IF($C242="","",IFERROR(INDEX('📝 Plan'!$C:$C,MATCH($C242,'📝 Plan'!$A:$A,0)),""))</f>
        <v/>
      </c>
      <c r="H242" s="3"/>
    </row>
    <row r="243" ht="15.75" customHeight="1">
      <c r="A243" s="8"/>
      <c r="B243" s="3"/>
      <c r="C243" s="3"/>
      <c r="D243" s="11"/>
      <c r="E243" s="3"/>
      <c r="F243" s="3" t="str">
        <f t="array" ref="F243">IF($C243="","",IFERROR(INDEX('📝 Plan'!$B:$B,MATCH($C243,'📝 Plan'!$A:$A,0)),"Not in the plan"))</f>
        <v/>
      </c>
      <c r="G243" s="3" t="str">
        <f t="array" ref="G243">IF($C243="","",IFERROR(INDEX('📝 Plan'!$C:$C,MATCH($C243,'📝 Plan'!$A:$A,0)),""))</f>
        <v/>
      </c>
      <c r="H243" s="3"/>
    </row>
    <row r="244" ht="15.75" customHeight="1">
      <c r="A244" s="8"/>
      <c r="B244" s="3"/>
      <c r="C244" s="3"/>
      <c r="D244" s="11"/>
      <c r="E244" s="3"/>
      <c r="F244" s="3" t="str">
        <f t="array" ref="F244">IF($C244="","",IFERROR(INDEX('📝 Plan'!$B:$B,MATCH($C244,'📝 Plan'!$A:$A,0)),"Not in the plan"))</f>
        <v/>
      </c>
      <c r="G244" s="3" t="str">
        <f t="array" ref="G244">IF($C244="","",IFERROR(INDEX('📝 Plan'!$C:$C,MATCH($C244,'📝 Plan'!$A:$A,0)),""))</f>
        <v/>
      </c>
      <c r="H244" s="3"/>
    </row>
    <row r="245" ht="15.75" customHeight="1">
      <c r="A245" s="8"/>
      <c r="B245" s="3"/>
      <c r="C245" s="3"/>
      <c r="D245" s="11"/>
      <c r="E245" s="3"/>
      <c r="F245" s="3" t="str">
        <f t="array" ref="F245">IF($C245="","",IFERROR(INDEX('📝 Plan'!$B:$B,MATCH($C245,'📝 Plan'!$A:$A,0)),"Not in the plan"))</f>
        <v/>
      </c>
      <c r="G245" s="3" t="str">
        <f t="array" ref="G245">IF($C245="","",IFERROR(INDEX('📝 Plan'!$C:$C,MATCH($C245,'📝 Plan'!$A:$A,0)),""))</f>
        <v/>
      </c>
      <c r="H245" s="3"/>
    </row>
    <row r="246" ht="15.75" customHeight="1">
      <c r="A246" s="8"/>
      <c r="B246" s="3"/>
      <c r="C246" s="3"/>
      <c r="D246" s="11"/>
      <c r="E246" s="3"/>
      <c r="F246" s="3" t="str">
        <f t="array" ref="F246">IF($C246="","",IFERROR(INDEX('📝 Plan'!$B:$B,MATCH($C246,'📝 Plan'!$A:$A,0)),"Not in the plan"))</f>
        <v/>
      </c>
      <c r="G246" s="3" t="str">
        <f t="array" ref="G246">IF($C246="","",IFERROR(INDEX('📝 Plan'!$C:$C,MATCH($C246,'📝 Plan'!$A:$A,0)),""))</f>
        <v/>
      </c>
      <c r="H246" s="3"/>
    </row>
    <row r="247" ht="15.75" customHeight="1">
      <c r="A247" s="8"/>
      <c r="B247" s="3"/>
      <c r="C247" s="3"/>
      <c r="D247" s="11"/>
      <c r="E247" s="3"/>
      <c r="F247" s="3" t="str">
        <f t="array" ref="F247">IF($C247="","",IFERROR(INDEX('📝 Plan'!$B:$B,MATCH($C247,'📝 Plan'!$A:$A,0)),"Not in the plan"))</f>
        <v/>
      </c>
      <c r="G247" s="3" t="str">
        <f t="array" ref="G247">IF($C247="","",IFERROR(INDEX('📝 Plan'!$C:$C,MATCH($C247,'📝 Plan'!$A:$A,0)),""))</f>
        <v/>
      </c>
      <c r="H247" s="3"/>
    </row>
    <row r="248" ht="15.75" customHeight="1">
      <c r="A248" s="8"/>
      <c r="B248" s="3"/>
      <c r="C248" s="3"/>
      <c r="D248" s="11"/>
      <c r="E248" s="3"/>
      <c r="F248" s="3" t="str">
        <f t="array" ref="F248">IF($C248="","",IFERROR(INDEX('📝 Plan'!$B:$B,MATCH($C248,'📝 Plan'!$A:$A,0)),"Not in the plan"))</f>
        <v/>
      </c>
      <c r="G248" s="3" t="str">
        <f t="array" ref="G248">IF($C248="","",IFERROR(INDEX('📝 Plan'!$C:$C,MATCH($C248,'📝 Plan'!$A:$A,0)),""))</f>
        <v/>
      </c>
      <c r="H248" s="3"/>
    </row>
    <row r="249" ht="15.75" customHeight="1">
      <c r="A249" s="8"/>
      <c r="B249" s="3"/>
      <c r="C249" s="3"/>
      <c r="D249" s="11"/>
      <c r="E249" s="3"/>
      <c r="F249" s="3" t="str">
        <f t="array" ref="F249">IF($C249="","",IFERROR(INDEX('📝 Plan'!$B:$B,MATCH($C249,'📝 Plan'!$A:$A,0)),"Not in the plan"))</f>
        <v/>
      </c>
      <c r="G249" s="3" t="str">
        <f t="array" ref="G249">IF($C249="","",IFERROR(INDEX('📝 Plan'!$C:$C,MATCH($C249,'📝 Plan'!$A:$A,0)),""))</f>
        <v/>
      </c>
      <c r="H249" s="3"/>
    </row>
    <row r="250" ht="15.75" customHeight="1">
      <c r="A250" s="8"/>
      <c r="B250" s="3"/>
      <c r="C250" s="3"/>
      <c r="D250" s="11"/>
      <c r="E250" s="3"/>
      <c r="F250" s="3" t="str">
        <f t="array" ref="F250">IF($C250="","",IFERROR(INDEX('📝 Plan'!$B:$B,MATCH($C250,'📝 Plan'!$A:$A,0)),"Not in the plan"))</f>
        <v/>
      </c>
      <c r="G250" s="3" t="str">
        <f t="array" ref="G250">IF($C250="","",IFERROR(INDEX('📝 Plan'!$C:$C,MATCH($C250,'📝 Plan'!$A:$A,0)),""))</f>
        <v/>
      </c>
      <c r="H250" s="3"/>
    </row>
    <row r="251" ht="15.75" customHeight="1">
      <c r="A251" s="8"/>
      <c r="B251" s="3"/>
      <c r="C251" s="3"/>
      <c r="D251" s="11"/>
      <c r="E251" s="3"/>
      <c r="F251" s="3" t="str">
        <f t="array" ref="F251">IF($C251="","",IFERROR(INDEX('📝 Plan'!$B:$B,MATCH($C251,'📝 Plan'!$A:$A,0)),"Not in the plan"))</f>
        <v/>
      </c>
      <c r="G251" s="3" t="str">
        <f t="array" ref="G251">IF($C251="","",IFERROR(INDEX('📝 Plan'!$C:$C,MATCH($C251,'📝 Plan'!$A:$A,0)),""))</f>
        <v/>
      </c>
      <c r="H251" s="3"/>
    </row>
    <row r="252" ht="15.75" customHeight="1">
      <c r="A252" s="8"/>
      <c r="B252" s="3"/>
      <c r="C252" s="3"/>
      <c r="D252" s="11"/>
      <c r="E252" s="3"/>
      <c r="F252" s="3" t="str">
        <f t="array" ref="F252">IF($C252="","",IFERROR(INDEX('📝 Plan'!$B:$B,MATCH($C252,'📝 Plan'!$A:$A,0)),"Not in the plan"))</f>
        <v/>
      </c>
      <c r="G252" s="3" t="str">
        <f t="array" ref="G252">IF($C252="","",IFERROR(INDEX('📝 Plan'!$C:$C,MATCH($C252,'📝 Plan'!$A:$A,0)),""))</f>
        <v/>
      </c>
      <c r="H252" s="3"/>
    </row>
    <row r="253" ht="15.75" customHeight="1">
      <c r="A253" s="8"/>
      <c r="B253" s="3"/>
      <c r="C253" s="3"/>
      <c r="D253" s="11"/>
      <c r="E253" s="3"/>
      <c r="F253" s="3" t="str">
        <f t="array" ref="F253">IF($C253="","",IFERROR(INDEX('📝 Plan'!$B:$B,MATCH($C253,'📝 Plan'!$A:$A,0)),"Not in the plan"))</f>
        <v/>
      </c>
      <c r="G253" s="3" t="str">
        <f t="array" ref="G253">IF($C253="","",IFERROR(INDEX('📝 Plan'!$C:$C,MATCH($C253,'📝 Plan'!$A:$A,0)),""))</f>
        <v/>
      </c>
      <c r="H253" s="3"/>
    </row>
    <row r="254" ht="15.75" customHeight="1">
      <c r="A254" s="8"/>
      <c r="B254" s="3"/>
      <c r="C254" s="3"/>
      <c r="D254" s="11"/>
      <c r="E254" s="3"/>
      <c r="F254" s="3" t="str">
        <f t="array" ref="F254">IF($C254="","",IFERROR(INDEX('📝 Plan'!$B:$B,MATCH($C254,'📝 Plan'!$A:$A,0)),"Not in the plan"))</f>
        <v/>
      </c>
      <c r="G254" s="3" t="str">
        <f t="array" ref="G254">IF($C254="","",IFERROR(INDEX('📝 Plan'!$C:$C,MATCH($C254,'📝 Plan'!$A:$A,0)),""))</f>
        <v/>
      </c>
      <c r="H254" s="3"/>
    </row>
    <row r="255" ht="15.75" customHeight="1">
      <c r="A255" s="8"/>
      <c r="B255" s="3"/>
      <c r="C255" s="3"/>
      <c r="D255" s="11"/>
      <c r="E255" s="3"/>
      <c r="F255" s="3" t="str">
        <f t="array" ref="F255">IF($C255="","",IFERROR(INDEX('📝 Plan'!$B:$B,MATCH($C255,'📝 Plan'!$A:$A,0)),"Not in the plan"))</f>
        <v/>
      </c>
      <c r="G255" s="3" t="str">
        <f t="array" ref="G255">IF($C255="","",IFERROR(INDEX('📝 Plan'!$C:$C,MATCH($C255,'📝 Plan'!$A:$A,0)),""))</f>
        <v/>
      </c>
      <c r="H255" s="3"/>
    </row>
    <row r="256" ht="15.75" customHeight="1">
      <c r="A256" s="8"/>
      <c r="B256" s="3"/>
      <c r="C256" s="3"/>
      <c r="D256" s="11"/>
      <c r="E256" s="3"/>
      <c r="F256" s="3" t="str">
        <f t="array" ref="F256">IF($C256="","",IFERROR(INDEX('📝 Plan'!$B:$B,MATCH($C256,'📝 Plan'!$A:$A,0)),"Not in the plan"))</f>
        <v/>
      </c>
      <c r="G256" s="3" t="str">
        <f t="array" ref="G256">IF($C256="","",IFERROR(INDEX('📝 Plan'!$C:$C,MATCH($C256,'📝 Plan'!$A:$A,0)),""))</f>
        <v/>
      </c>
      <c r="H256" s="3"/>
    </row>
    <row r="257" ht="15.75" customHeight="1">
      <c r="A257" s="8"/>
      <c r="B257" s="3"/>
      <c r="C257" s="3"/>
      <c r="D257" s="11"/>
      <c r="E257" s="3"/>
      <c r="F257" s="3" t="str">
        <f t="array" ref="F257">IF($C257="","",IFERROR(INDEX('📝 Plan'!$B:$B,MATCH($C257,'📝 Plan'!$A:$A,0)),"Not in the plan"))</f>
        <v/>
      </c>
      <c r="G257" s="3" t="str">
        <f t="array" ref="G257">IF($C257="","",IFERROR(INDEX('📝 Plan'!$C:$C,MATCH($C257,'📝 Plan'!$A:$A,0)),""))</f>
        <v/>
      </c>
      <c r="H257" s="3"/>
    </row>
    <row r="258" ht="15.75" customHeight="1">
      <c r="A258" s="8"/>
      <c r="B258" s="3"/>
      <c r="C258" s="3"/>
      <c r="D258" s="11"/>
      <c r="E258" s="3"/>
      <c r="F258" s="3" t="str">
        <f t="array" ref="F258">IF($C258="","",IFERROR(INDEX('📝 Plan'!$B:$B,MATCH($C258,'📝 Plan'!$A:$A,0)),"Not in the plan"))</f>
        <v/>
      </c>
      <c r="G258" s="3" t="str">
        <f t="array" ref="G258">IF($C258="","",IFERROR(INDEX('📝 Plan'!$C:$C,MATCH($C258,'📝 Plan'!$A:$A,0)),""))</f>
        <v/>
      </c>
      <c r="H258" s="3"/>
    </row>
    <row r="259" ht="15.75" customHeight="1">
      <c r="A259" s="8"/>
      <c r="B259" s="3"/>
      <c r="C259" s="3"/>
      <c r="D259" s="11"/>
      <c r="E259" s="3"/>
      <c r="F259" s="3" t="str">
        <f t="array" ref="F259">IF($C259="","",IFERROR(INDEX('📝 Plan'!$B:$B,MATCH($C259,'📝 Plan'!$A:$A,0)),"Not in the plan"))</f>
        <v/>
      </c>
      <c r="G259" s="3" t="str">
        <f t="array" ref="G259">IF($C259="","",IFERROR(INDEX('📝 Plan'!$C:$C,MATCH($C259,'📝 Plan'!$A:$A,0)),""))</f>
        <v/>
      </c>
      <c r="H259" s="3"/>
    </row>
    <row r="260" ht="15.75" customHeight="1">
      <c r="A260" s="8"/>
      <c r="B260" s="3"/>
      <c r="C260" s="3"/>
      <c r="D260" s="11"/>
      <c r="E260" s="3"/>
      <c r="F260" s="3" t="str">
        <f t="array" ref="F260">IF($C260="","",IFERROR(INDEX('📝 Plan'!$B:$B,MATCH($C260,'📝 Plan'!$A:$A,0)),"Not in the plan"))</f>
        <v/>
      </c>
      <c r="G260" s="3" t="str">
        <f t="array" ref="G260">IF($C260="","",IFERROR(INDEX('📝 Plan'!$C:$C,MATCH($C260,'📝 Plan'!$A:$A,0)),""))</f>
        <v/>
      </c>
      <c r="H260" s="3"/>
    </row>
    <row r="261" ht="15.75" customHeight="1">
      <c r="A261" s="8"/>
      <c r="B261" s="3"/>
      <c r="C261" s="3"/>
      <c r="D261" s="11"/>
      <c r="E261" s="3"/>
      <c r="F261" s="3" t="str">
        <f t="array" ref="F261">IF($C261="","",IFERROR(INDEX('📝 Plan'!$B:$B,MATCH($C261,'📝 Plan'!$A:$A,0)),"Not in the plan"))</f>
        <v/>
      </c>
      <c r="G261" s="3" t="str">
        <f t="array" ref="G261">IF($C261="","",IFERROR(INDEX('📝 Plan'!$C:$C,MATCH($C261,'📝 Plan'!$A:$A,0)),""))</f>
        <v/>
      </c>
      <c r="H261" s="3"/>
    </row>
    <row r="262" ht="15.75" customHeight="1">
      <c r="A262" s="8"/>
      <c r="B262" s="3"/>
      <c r="C262" s="3"/>
      <c r="D262" s="11"/>
      <c r="E262" s="3"/>
      <c r="F262" s="3" t="str">
        <f t="array" ref="F262">IF($C262="","",IFERROR(INDEX('📝 Plan'!$B:$B,MATCH($C262,'📝 Plan'!$A:$A,0)),"Not in the plan"))</f>
        <v/>
      </c>
      <c r="G262" s="3" t="str">
        <f t="array" ref="G262">IF($C262="","",IFERROR(INDEX('📝 Plan'!$C:$C,MATCH($C262,'📝 Plan'!$A:$A,0)),""))</f>
        <v/>
      </c>
      <c r="H262" s="3"/>
    </row>
    <row r="263" ht="15.75" customHeight="1">
      <c r="A263" s="8"/>
      <c r="B263" s="3"/>
      <c r="C263" s="3"/>
      <c r="D263" s="11"/>
      <c r="E263" s="3"/>
      <c r="F263" s="3" t="str">
        <f t="array" ref="F263">IF($C263="","",IFERROR(INDEX('📝 Plan'!$B:$B,MATCH($C263,'📝 Plan'!$A:$A,0)),"Not in the plan"))</f>
        <v/>
      </c>
      <c r="G263" s="3" t="str">
        <f t="array" ref="G263">IF($C263="","",IFERROR(INDEX('📝 Plan'!$C:$C,MATCH($C263,'📝 Plan'!$A:$A,0)),""))</f>
        <v/>
      </c>
      <c r="H263" s="3"/>
    </row>
    <row r="264" ht="15.75" customHeight="1">
      <c r="A264" s="8"/>
      <c r="B264" s="3"/>
      <c r="C264" s="3"/>
      <c r="D264" s="11"/>
      <c r="E264" s="3"/>
      <c r="F264" s="3" t="str">
        <f t="array" ref="F264">IF($C264="","",IFERROR(INDEX('📝 Plan'!$B:$B,MATCH($C264,'📝 Plan'!$A:$A,0)),"Not in the plan"))</f>
        <v/>
      </c>
      <c r="G264" s="3" t="str">
        <f t="array" ref="G264">IF($C264="","",IFERROR(INDEX('📝 Plan'!$C:$C,MATCH($C264,'📝 Plan'!$A:$A,0)),""))</f>
        <v/>
      </c>
      <c r="H264" s="3"/>
    </row>
    <row r="265" ht="15.75" customHeight="1">
      <c r="A265" s="8"/>
      <c r="B265" s="3"/>
      <c r="C265" s="3"/>
      <c r="D265" s="11"/>
      <c r="E265" s="3"/>
      <c r="F265" s="3" t="str">
        <f t="array" ref="F265">IF($C265="","",IFERROR(INDEX('📝 Plan'!$B:$B,MATCH($C265,'📝 Plan'!$A:$A,0)),"Not in the plan"))</f>
        <v/>
      </c>
      <c r="G265" s="3" t="str">
        <f t="array" ref="G265">IF($C265="","",IFERROR(INDEX('📝 Plan'!$C:$C,MATCH($C265,'📝 Plan'!$A:$A,0)),""))</f>
        <v/>
      </c>
      <c r="H265" s="3"/>
    </row>
    <row r="266" ht="15.75" customHeight="1">
      <c r="A266" s="8"/>
      <c r="B266" s="3"/>
      <c r="C266" s="3"/>
      <c r="D266" s="11"/>
      <c r="E266" s="3"/>
      <c r="F266" s="3" t="str">
        <f t="array" ref="F266">IF($C266="","",IFERROR(INDEX('📝 Plan'!$B:$B,MATCH($C266,'📝 Plan'!$A:$A,0)),"Not in the plan"))</f>
        <v/>
      </c>
      <c r="G266" s="3" t="str">
        <f t="array" ref="G266">IF($C266="","",IFERROR(INDEX('📝 Plan'!$C:$C,MATCH($C266,'📝 Plan'!$A:$A,0)),""))</f>
        <v/>
      </c>
      <c r="H266" s="3"/>
    </row>
    <row r="267" ht="15.75" customHeight="1">
      <c r="A267" s="8"/>
      <c r="B267" s="3"/>
      <c r="C267" s="3"/>
      <c r="D267" s="11"/>
      <c r="E267" s="3"/>
      <c r="F267" s="3" t="str">
        <f t="array" ref="F267">IF($C267="","",IFERROR(INDEX('📝 Plan'!$B:$B,MATCH($C267,'📝 Plan'!$A:$A,0)),"Not in the plan"))</f>
        <v/>
      </c>
      <c r="G267" s="3" t="str">
        <f t="array" ref="G267">IF($C267="","",IFERROR(INDEX('📝 Plan'!$C:$C,MATCH($C267,'📝 Plan'!$A:$A,0)),""))</f>
        <v/>
      </c>
      <c r="H267" s="3"/>
    </row>
    <row r="268" ht="15.75" customHeight="1">
      <c r="A268" s="8"/>
      <c r="B268" s="3"/>
      <c r="C268" s="3"/>
      <c r="D268" s="11"/>
      <c r="E268" s="3"/>
      <c r="F268" s="3" t="str">
        <f t="array" ref="F268">IF($C268="","",IFERROR(INDEX('📝 Plan'!$B:$B,MATCH($C268,'📝 Plan'!$A:$A,0)),"Not in the plan"))</f>
        <v/>
      </c>
      <c r="G268" s="3" t="str">
        <f t="array" ref="G268">IF($C268="","",IFERROR(INDEX('📝 Plan'!$C:$C,MATCH($C268,'📝 Plan'!$A:$A,0)),""))</f>
        <v/>
      </c>
      <c r="H268" s="3"/>
    </row>
    <row r="269" ht="15.75" customHeight="1">
      <c r="A269" s="8"/>
      <c r="B269" s="3"/>
      <c r="C269" s="3"/>
      <c r="D269" s="11"/>
      <c r="E269" s="3"/>
      <c r="F269" s="3" t="str">
        <f t="array" ref="F269">IF($C269="","",IFERROR(INDEX('📝 Plan'!$B:$B,MATCH($C269,'📝 Plan'!$A:$A,0)),"Not in the plan"))</f>
        <v/>
      </c>
      <c r="G269" s="3" t="str">
        <f t="array" ref="G269">IF($C269="","",IFERROR(INDEX('📝 Plan'!$C:$C,MATCH($C269,'📝 Plan'!$A:$A,0)),""))</f>
        <v/>
      </c>
      <c r="H269" s="3"/>
    </row>
    <row r="270" ht="15.75" customHeight="1">
      <c r="A270" s="8"/>
      <c r="B270" s="3"/>
      <c r="C270" s="3"/>
      <c r="D270" s="11"/>
      <c r="E270" s="3"/>
      <c r="F270" s="3" t="str">
        <f t="array" ref="F270">IF($C270="","",IFERROR(INDEX('📝 Plan'!$B:$B,MATCH($C270,'📝 Plan'!$A:$A,0)),"Not in the plan"))</f>
        <v/>
      </c>
      <c r="G270" s="3" t="str">
        <f t="array" ref="G270">IF($C270="","",IFERROR(INDEX('📝 Plan'!$C:$C,MATCH($C270,'📝 Plan'!$A:$A,0)),""))</f>
        <v/>
      </c>
      <c r="H270" s="3"/>
    </row>
    <row r="271" ht="15.75" customHeight="1">
      <c r="A271" s="8"/>
      <c r="B271" s="3"/>
      <c r="C271" s="3"/>
      <c r="D271" s="11"/>
      <c r="E271" s="3"/>
      <c r="F271" s="3" t="str">
        <f t="array" ref="F271">IF($C271="","",IFERROR(INDEX('📝 Plan'!$B:$B,MATCH($C271,'📝 Plan'!$A:$A,0)),"Not in the plan"))</f>
        <v/>
      </c>
      <c r="G271" s="3" t="str">
        <f t="array" ref="G271">IF($C271="","",IFERROR(INDEX('📝 Plan'!$C:$C,MATCH($C271,'📝 Plan'!$A:$A,0)),""))</f>
        <v/>
      </c>
      <c r="H271" s="3"/>
    </row>
    <row r="272" ht="15.75" customHeight="1">
      <c r="A272" s="8"/>
      <c r="B272" s="3"/>
      <c r="C272" s="3"/>
      <c r="D272" s="11"/>
      <c r="E272" s="3"/>
      <c r="F272" s="3" t="str">
        <f t="array" ref="F272">IF($C272="","",IFERROR(INDEX('📝 Plan'!$B:$B,MATCH($C272,'📝 Plan'!$A:$A,0)),"Not in the plan"))</f>
        <v/>
      </c>
      <c r="G272" s="3" t="str">
        <f t="array" ref="G272">IF($C272="","",IFERROR(INDEX('📝 Plan'!$C:$C,MATCH($C272,'📝 Plan'!$A:$A,0)),""))</f>
        <v/>
      </c>
      <c r="H272" s="3"/>
    </row>
    <row r="273" ht="15.75" customHeight="1">
      <c r="A273" s="8"/>
      <c r="B273" s="3"/>
      <c r="C273" s="3"/>
      <c r="D273" s="11"/>
      <c r="E273" s="3"/>
      <c r="F273" s="3" t="str">
        <f t="array" ref="F273">IF($C273="","",IFERROR(INDEX('📝 Plan'!$B:$B,MATCH($C273,'📝 Plan'!$A:$A,0)),"Not in the plan"))</f>
        <v/>
      </c>
      <c r="G273" s="3" t="str">
        <f t="array" ref="G273">IF($C273="","",IFERROR(INDEX('📝 Plan'!$C:$C,MATCH($C273,'📝 Plan'!$A:$A,0)),""))</f>
        <v/>
      </c>
      <c r="H273" s="3"/>
    </row>
    <row r="274" ht="15.75" customHeight="1">
      <c r="A274" s="8"/>
      <c r="B274" s="3"/>
      <c r="C274" s="3"/>
      <c r="D274" s="11"/>
      <c r="E274" s="3"/>
      <c r="F274" s="3" t="str">
        <f t="array" ref="F274">IF($C274="","",IFERROR(INDEX('📝 Plan'!$B:$B,MATCH($C274,'📝 Plan'!$A:$A,0)),"Not in the plan"))</f>
        <v/>
      </c>
      <c r="G274" s="3" t="str">
        <f t="array" ref="G274">IF($C274="","",IFERROR(INDEX('📝 Plan'!$C:$C,MATCH($C274,'📝 Plan'!$A:$A,0)),""))</f>
        <v/>
      </c>
      <c r="H274" s="3"/>
    </row>
    <row r="275" ht="15.75" customHeight="1">
      <c r="A275" s="8"/>
      <c r="B275" s="3"/>
      <c r="C275" s="3"/>
      <c r="D275" s="11"/>
      <c r="E275" s="3"/>
      <c r="F275" s="3" t="str">
        <f t="array" ref="F275">IF($C275="","",IFERROR(INDEX('📝 Plan'!$B:$B,MATCH($C275,'📝 Plan'!$A:$A,0)),"Not in the plan"))</f>
        <v/>
      </c>
      <c r="G275" s="3" t="str">
        <f t="array" ref="G275">IF($C275="","",IFERROR(INDEX('📝 Plan'!$C:$C,MATCH($C275,'📝 Plan'!$A:$A,0)),""))</f>
        <v/>
      </c>
      <c r="H275" s="3"/>
    </row>
    <row r="276" ht="15.75" customHeight="1">
      <c r="A276" s="8"/>
      <c r="B276" s="3"/>
      <c r="C276" s="3"/>
      <c r="D276" s="11"/>
      <c r="E276" s="3"/>
      <c r="F276" s="3" t="str">
        <f t="array" ref="F276">IF($C276="","",IFERROR(INDEX('📝 Plan'!$B:$B,MATCH($C276,'📝 Plan'!$A:$A,0)),"Not in the plan"))</f>
        <v/>
      </c>
      <c r="G276" s="3" t="str">
        <f t="array" ref="G276">IF($C276="","",IFERROR(INDEX('📝 Plan'!$C:$C,MATCH($C276,'📝 Plan'!$A:$A,0)),""))</f>
        <v/>
      </c>
      <c r="H276" s="3"/>
    </row>
    <row r="277" ht="15.75" customHeight="1">
      <c r="A277" s="8"/>
      <c r="B277" s="3"/>
      <c r="C277" s="3"/>
      <c r="D277" s="11"/>
      <c r="E277" s="3"/>
      <c r="F277" s="3" t="str">
        <f t="array" ref="F277">IF($C277="","",IFERROR(INDEX('📝 Plan'!$B:$B,MATCH($C277,'📝 Plan'!$A:$A,0)),"Not in the plan"))</f>
        <v/>
      </c>
      <c r="G277" s="3" t="str">
        <f t="array" ref="G277">IF($C277="","",IFERROR(INDEX('📝 Plan'!$C:$C,MATCH($C277,'📝 Plan'!$A:$A,0)),""))</f>
        <v/>
      </c>
      <c r="H277" s="3"/>
    </row>
    <row r="278" ht="15.75" customHeight="1">
      <c r="A278" s="8"/>
      <c r="B278" s="3"/>
      <c r="C278" s="3"/>
      <c r="D278" s="11"/>
      <c r="E278" s="3"/>
      <c r="F278" s="3" t="str">
        <f t="array" ref="F278">IF($C278="","",IFERROR(INDEX('📝 Plan'!$B:$B,MATCH($C278,'📝 Plan'!$A:$A,0)),"Not in the plan"))</f>
        <v/>
      </c>
      <c r="G278" s="3" t="str">
        <f t="array" ref="G278">IF($C278="","",IFERROR(INDEX('📝 Plan'!$C:$C,MATCH($C278,'📝 Plan'!$A:$A,0)),""))</f>
        <v/>
      </c>
      <c r="H278" s="3"/>
    </row>
    <row r="279" ht="15.75" customHeight="1">
      <c r="A279" s="8"/>
      <c r="B279" s="3"/>
      <c r="C279" s="3"/>
      <c r="D279" s="11"/>
      <c r="E279" s="3"/>
      <c r="F279" s="3" t="str">
        <f t="array" ref="F279">IF($C279="","",IFERROR(INDEX('📝 Plan'!$B:$B,MATCH($C279,'📝 Plan'!$A:$A,0)),"Not in the plan"))</f>
        <v/>
      </c>
      <c r="G279" s="3" t="str">
        <f t="array" ref="G279">IF($C279="","",IFERROR(INDEX('📝 Plan'!$C:$C,MATCH($C279,'📝 Plan'!$A:$A,0)),""))</f>
        <v/>
      </c>
      <c r="H279" s="3"/>
    </row>
    <row r="280" ht="15.75" customHeight="1">
      <c r="A280" s="8"/>
      <c r="B280" s="3"/>
      <c r="C280" s="3"/>
      <c r="D280" s="11"/>
      <c r="E280" s="3"/>
      <c r="F280" s="3" t="str">
        <f t="array" ref="F280">IF($C280="","",IFERROR(INDEX('📝 Plan'!$B:$B,MATCH($C280,'📝 Plan'!$A:$A,0)),"Not in the plan"))</f>
        <v/>
      </c>
      <c r="G280" s="3" t="str">
        <f t="array" ref="G280">IF($C280="","",IFERROR(INDEX('📝 Plan'!$C:$C,MATCH($C280,'📝 Plan'!$A:$A,0)),""))</f>
        <v/>
      </c>
      <c r="H280" s="3"/>
    </row>
    <row r="281" ht="15.75" customHeight="1">
      <c r="A281" s="8"/>
      <c r="B281" s="3"/>
      <c r="C281" s="3"/>
      <c r="D281" s="11"/>
      <c r="E281" s="3"/>
      <c r="F281" s="3" t="str">
        <f t="array" ref="F281">IF($C281="","",IFERROR(INDEX('📝 Plan'!$B:$B,MATCH($C281,'📝 Plan'!$A:$A,0)),"Not in the plan"))</f>
        <v/>
      </c>
      <c r="G281" s="3" t="str">
        <f t="array" ref="G281">IF($C281="","",IFERROR(INDEX('📝 Plan'!$C:$C,MATCH($C281,'📝 Plan'!$A:$A,0)),""))</f>
        <v/>
      </c>
      <c r="H281" s="3"/>
    </row>
    <row r="282" ht="15.75" customHeight="1">
      <c r="A282" s="8"/>
      <c r="B282" s="3"/>
      <c r="C282" s="3"/>
      <c r="D282" s="11"/>
      <c r="E282" s="3"/>
      <c r="F282" s="3" t="str">
        <f t="array" ref="F282">IF($C282="","",IFERROR(INDEX('📝 Plan'!$B:$B,MATCH($C282,'📝 Plan'!$A:$A,0)),"Not in the plan"))</f>
        <v/>
      </c>
      <c r="G282" s="3" t="str">
        <f t="array" ref="G282">IF($C282="","",IFERROR(INDEX('📝 Plan'!$C:$C,MATCH($C282,'📝 Plan'!$A:$A,0)),""))</f>
        <v/>
      </c>
      <c r="H282" s="3"/>
    </row>
    <row r="283" ht="15.75" customHeight="1">
      <c r="A283" s="8"/>
      <c r="B283" s="3"/>
      <c r="C283" s="3"/>
      <c r="D283" s="11"/>
      <c r="E283" s="3"/>
      <c r="F283" s="3" t="str">
        <f t="array" ref="F283">IF($C283="","",IFERROR(INDEX('📝 Plan'!$B:$B,MATCH($C283,'📝 Plan'!$A:$A,0)),"Not in the plan"))</f>
        <v/>
      </c>
      <c r="G283" s="3" t="str">
        <f t="array" ref="G283">IF($C283="","",IFERROR(INDEX('📝 Plan'!$C:$C,MATCH($C283,'📝 Plan'!$A:$A,0)),""))</f>
        <v/>
      </c>
      <c r="H283" s="3"/>
    </row>
    <row r="284" ht="15.75" customHeight="1">
      <c r="A284" s="8"/>
      <c r="B284" s="3"/>
      <c r="C284" s="3"/>
      <c r="D284" s="11"/>
      <c r="E284" s="3"/>
      <c r="F284" s="3" t="str">
        <f t="array" ref="F284">IF($C284="","",IFERROR(INDEX('📝 Plan'!$B:$B,MATCH($C284,'📝 Plan'!$A:$A,0)),"Not in the plan"))</f>
        <v/>
      </c>
      <c r="G284" s="3" t="str">
        <f t="array" ref="G284">IF($C284="","",IFERROR(INDEX('📝 Plan'!$C:$C,MATCH($C284,'📝 Plan'!$A:$A,0)),""))</f>
        <v/>
      </c>
      <c r="H284" s="3"/>
    </row>
    <row r="285" ht="15.75" customHeight="1">
      <c r="A285" s="8"/>
      <c r="B285" s="3"/>
      <c r="C285" s="3"/>
      <c r="D285" s="11"/>
      <c r="E285" s="3"/>
      <c r="F285" s="3" t="str">
        <f t="array" ref="F285">IF($C285="","",IFERROR(INDEX('📝 Plan'!$B:$B,MATCH($C285,'📝 Plan'!$A:$A,0)),"Not in the plan"))</f>
        <v/>
      </c>
      <c r="G285" s="3" t="str">
        <f t="array" ref="G285">IF($C285="","",IFERROR(INDEX('📝 Plan'!$C:$C,MATCH($C285,'📝 Plan'!$A:$A,0)),""))</f>
        <v/>
      </c>
      <c r="H285" s="3"/>
    </row>
    <row r="286" ht="15.75" customHeight="1">
      <c r="A286" s="8"/>
      <c r="B286" s="3"/>
      <c r="C286" s="3"/>
      <c r="D286" s="11"/>
      <c r="E286" s="3"/>
      <c r="F286" s="3" t="str">
        <f t="array" ref="F286">IF($C286="","",IFERROR(INDEX('📝 Plan'!$B:$B,MATCH($C286,'📝 Plan'!$A:$A,0)),"Not in the plan"))</f>
        <v/>
      </c>
      <c r="G286" s="3" t="str">
        <f t="array" ref="G286">IF($C286="","",IFERROR(INDEX('📝 Plan'!$C:$C,MATCH($C286,'📝 Plan'!$A:$A,0)),""))</f>
        <v/>
      </c>
      <c r="H286" s="3"/>
    </row>
    <row r="287" ht="15.75" customHeight="1">
      <c r="A287" s="8"/>
      <c r="B287" s="3"/>
      <c r="C287" s="3"/>
      <c r="D287" s="11"/>
      <c r="E287" s="3"/>
      <c r="F287" s="3" t="str">
        <f t="array" ref="F287">IF($C287="","",IFERROR(INDEX('📝 Plan'!$B:$B,MATCH($C287,'📝 Plan'!$A:$A,0)),"Not in the plan"))</f>
        <v/>
      </c>
      <c r="G287" s="3" t="str">
        <f t="array" ref="G287">IF($C287="","",IFERROR(INDEX('📝 Plan'!$C:$C,MATCH($C287,'📝 Plan'!$A:$A,0)),""))</f>
        <v/>
      </c>
      <c r="H287" s="3"/>
    </row>
    <row r="288" ht="15.75" customHeight="1">
      <c r="A288" s="8"/>
      <c r="B288" s="3"/>
      <c r="C288" s="3"/>
      <c r="D288" s="11"/>
      <c r="E288" s="3"/>
      <c r="F288" s="3" t="str">
        <f t="array" ref="F288">IF($C288="","",IFERROR(INDEX('📝 Plan'!$B:$B,MATCH($C288,'📝 Plan'!$A:$A,0)),"Not in the plan"))</f>
        <v/>
      </c>
      <c r="G288" s="3" t="str">
        <f t="array" ref="G288">IF($C288="","",IFERROR(INDEX('📝 Plan'!$C:$C,MATCH($C288,'📝 Plan'!$A:$A,0)),""))</f>
        <v/>
      </c>
      <c r="H288" s="3"/>
    </row>
    <row r="289" ht="15.75" customHeight="1">
      <c r="A289" s="8"/>
      <c r="B289" s="3"/>
      <c r="C289" s="3"/>
      <c r="D289" s="11"/>
      <c r="E289" s="3"/>
      <c r="F289" s="3" t="str">
        <f t="array" ref="F289">IF($C289="","",IFERROR(INDEX('📝 Plan'!$B:$B,MATCH($C289,'📝 Plan'!$A:$A,0)),"Not in the plan"))</f>
        <v/>
      </c>
      <c r="G289" s="3" t="str">
        <f t="array" ref="G289">IF($C289="","",IFERROR(INDEX('📝 Plan'!$C:$C,MATCH($C289,'📝 Plan'!$A:$A,0)),""))</f>
        <v/>
      </c>
      <c r="H289" s="3"/>
    </row>
    <row r="290" ht="15.75" customHeight="1">
      <c r="A290" s="8"/>
      <c r="B290" s="3"/>
      <c r="C290" s="3"/>
      <c r="D290" s="11"/>
      <c r="E290" s="3"/>
      <c r="F290" s="3" t="str">
        <f t="array" ref="F290">IF($C290="","",IFERROR(INDEX('📝 Plan'!$B:$B,MATCH($C290,'📝 Plan'!$A:$A,0)),"Not in the plan"))</f>
        <v/>
      </c>
      <c r="G290" s="3" t="str">
        <f t="array" ref="G290">IF($C290="","",IFERROR(INDEX('📝 Plan'!$C:$C,MATCH($C290,'📝 Plan'!$A:$A,0)),""))</f>
        <v/>
      </c>
      <c r="H290" s="3"/>
    </row>
    <row r="291" ht="15.75" customHeight="1">
      <c r="A291" s="8"/>
      <c r="B291" s="3"/>
      <c r="C291" s="3"/>
      <c r="D291" s="11"/>
      <c r="E291" s="3"/>
      <c r="F291" s="3" t="str">
        <f t="array" ref="F291">IF($C291="","",IFERROR(INDEX('📝 Plan'!$B:$B,MATCH($C291,'📝 Plan'!$A:$A,0)),"Not in the plan"))</f>
        <v/>
      </c>
      <c r="G291" s="3" t="str">
        <f t="array" ref="G291">IF($C291="","",IFERROR(INDEX('📝 Plan'!$C:$C,MATCH($C291,'📝 Plan'!$A:$A,0)),""))</f>
        <v/>
      </c>
      <c r="H291" s="3"/>
    </row>
    <row r="292" ht="15.75" customHeight="1">
      <c r="A292" s="8"/>
      <c r="B292" s="3"/>
      <c r="C292" s="3"/>
      <c r="D292" s="11"/>
      <c r="E292" s="3"/>
      <c r="F292" s="3" t="str">
        <f t="array" ref="F292">IF($C292="","",IFERROR(INDEX('📝 Plan'!$B:$B,MATCH($C292,'📝 Plan'!$A:$A,0)),"Not in the plan"))</f>
        <v/>
      </c>
      <c r="G292" s="3" t="str">
        <f t="array" ref="G292">IF($C292="","",IFERROR(INDEX('📝 Plan'!$C:$C,MATCH($C292,'📝 Plan'!$A:$A,0)),""))</f>
        <v/>
      </c>
      <c r="H292" s="3"/>
    </row>
    <row r="293" ht="15.75" customHeight="1">
      <c r="A293" s="8"/>
      <c r="B293" s="3"/>
      <c r="C293" s="3"/>
      <c r="D293" s="11"/>
      <c r="E293" s="3"/>
      <c r="F293" s="3" t="str">
        <f t="array" ref="F293">IF($C293="","",IFERROR(INDEX('📝 Plan'!$B:$B,MATCH($C293,'📝 Plan'!$A:$A,0)),"Not in the plan"))</f>
        <v/>
      </c>
      <c r="G293" s="3" t="str">
        <f t="array" ref="G293">IF($C293="","",IFERROR(INDEX('📝 Plan'!$C:$C,MATCH($C293,'📝 Plan'!$A:$A,0)),""))</f>
        <v/>
      </c>
      <c r="H293" s="3"/>
    </row>
    <row r="294" ht="15.75" customHeight="1">
      <c r="A294" s="8"/>
      <c r="B294" s="3"/>
      <c r="C294" s="3"/>
      <c r="D294" s="11"/>
      <c r="E294" s="3"/>
      <c r="F294" s="3" t="str">
        <f t="array" ref="F294">IF($C294="","",IFERROR(INDEX('📝 Plan'!$B:$B,MATCH($C294,'📝 Plan'!$A:$A,0)),"Not in the plan"))</f>
        <v/>
      </c>
      <c r="G294" s="3" t="str">
        <f t="array" ref="G294">IF($C294="","",IFERROR(INDEX('📝 Plan'!$C:$C,MATCH($C294,'📝 Plan'!$A:$A,0)),""))</f>
        <v/>
      </c>
      <c r="H294" s="3"/>
    </row>
    <row r="295" ht="15.75" customHeight="1">
      <c r="A295" s="8"/>
      <c r="B295" s="3"/>
      <c r="C295" s="3"/>
      <c r="D295" s="11"/>
      <c r="E295" s="3"/>
      <c r="F295" s="3" t="str">
        <f t="array" ref="F295">IF($C295="","",IFERROR(INDEX('📝 Plan'!$B:$B,MATCH($C295,'📝 Plan'!$A:$A,0)),"Not in the plan"))</f>
        <v/>
      </c>
      <c r="G295" s="3" t="str">
        <f t="array" ref="G295">IF($C295="","",IFERROR(INDEX('📝 Plan'!$C:$C,MATCH($C295,'📝 Plan'!$A:$A,0)),""))</f>
        <v/>
      </c>
      <c r="H295" s="3"/>
    </row>
    <row r="296" ht="15.75" customHeight="1">
      <c r="A296" s="8"/>
      <c r="B296" s="3"/>
      <c r="C296" s="3"/>
      <c r="D296" s="11"/>
      <c r="E296" s="3"/>
      <c r="F296" s="3" t="str">
        <f t="array" ref="F296">IF($C296="","",IFERROR(INDEX('📝 Plan'!$B:$B,MATCH($C296,'📝 Plan'!$A:$A,0)),"Not in the plan"))</f>
        <v/>
      </c>
      <c r="G296" s="3" t="str">
        <f t="array" ref="G296">IF($C296="","",IFERROR(INDEX('📝 Plan'!$C:$C,MATCH($C296,'📝 Plan'!$A:$A,0)),""))</f>
        <v/>
      </c>
      <c r="H296" s="3"/>
    </row>
    <row r="297" ht="15.75" customHeight="1">
      <c r="A297" s="8"/>
      <c r="B297" s="3"/>
      <c r="C297" s="3"/>
      <c r="D297" s="11"/>
      <c r="E297" s="3"/>
      <c r="F297" s="3" t="str">
        <f t="array" ref="F297">IF($C297="","",IFERROR(INDEX('📝 Plan'!$B:$B,MATCH($C297,'📝 Plan'!$A:$A,0)),"Not in the plan"))</f>
        <v/>
      </c>
      <c r="G297" s="3" t="str">
        <f t="array" ref="G297">IF($C297="","",IFERROR(INDEX('📝 Plan'!$C:$C,MATCH($C297,'📝 Plan'!$A:$A,0)),""))</f>
        <v/>
      </c>
      <c r="H297" s="3"/>
    </row>
    <row r="298" ht="15.75" customHeight="1">
      <c r="A298" s="8"/>
      <c r="B298" s="3"/>
      <c r="C298" s="3"/>
      <c r="D298" s="11"/>
      <c r="E298" s="3"/>
      <c r="F298" s="3" t="str">
        <f t="array" ref="F298">IF($C298="","",IFERROR(INDEX('📝 Plan'!$B:$B,MATCH($C298,'📝 Plan'!$A:$A,0)),"Not in the plan"))</f>
        <v/>
      </c>
      <c r="G298" s="3" t="str">
        <f t="array" ref="G298">IF($C298="","",IFERROR(INDEX('📝 Plan'!$C:$C,MATCH($C298,'📝 Plan'!$A:$A,0)),""))</f>
        <v/>
      </c>
      <c r="H298" s="3"/>
    </row>
    <row r="299" ht="15.75" customHeight="1">
      <c r="A299" s="8"/>
      <c r="B299" s="3"/>
      <c r="C299" s="3"/>
      <c r="D299" s="11"/>
      <c r="E299" s="3"/>
      <c r="F299" s="3" t="str">
        <f t="array" ref="F299">IF($C299="","",IFERROR(INDEX('📝 Plan'!$B:$B,MATCH($C299,'📝 Plan'!$A:$A,0)),"Not in the plan"))</f>
        <v/>
      </c>
      <c r="G299" s="3" t="str">
        <f t="array" ref="G299">IF($C299="","",IFERROR(INDEX('📝 Plan'!$C:$C,MATCH($C299,'📝 Plan'!$A:$A,0)),""))</f>
        <v/>
      </c>
      <c r="H299" s="3"/>
    </row>
    <row r="300" ht="15.75" customHeight="1">
      <c r="A300" s="8"/>
      <c r="B300" s="3"/>
      <c r="C300" s="3"/>
      <c r="D300" s="11"/>
      <c r="E300" s="3"/>
      <c r="F300" s="3" t="str">
        <f t="array" ref="F300">IF($C300="","",IFERROR(INDEX('📝 Plan'!$B:$B,MATCH($C300,'📝 Plan'!$A:$A,0)),"Not in the plan"))</f>
        <v/>
      </c>
      <c r="G300" s="3" t="str">
        <f t="array" ref="G300">IF($C300="","",IFERROR(INDEX('📝 Plan'!$C:$C,MATCH($C300,'📝 Plan'!$A:$A,0)),""))</f>
        <v/>
      </c>
      <c r="H300" s="3"/>
    </row>
    <row r="301" ht="15.75" customHeight="1">
      <c r="A301" s="8"/>
      <c r="B301" s="3"/>
      <c r="C301" s="3"/>
      <c r="D301" s="11"/>
      <c r="E301" s="3"/>
      <c r="F301" s="3" t="str">
        <f t="array" ref="F301">IF($C301="","",IFERROR(INDEX('📝 Plan'!$B:$B,MATCH($C301,'📝 Plan'!$A:$A,0)),"Not in the plan"))</f>
        <v/>
      </c>
      <c r="G301" s="3" t="str">
        <f t="array" ref="G301">IF($C301="","",IFERROR(INDEX('📝 Plan'!$C:$C,MATCH($C301,'📝 Plan'!$A:$A,0)),""))</f>
        <v/>
      </c>
      <c r="H301" s="3"/>
    </row>
    <row r="302" ht="15.75" customHeight="1">
      <c r="A302" s="8"/>
      <c r="B302" s="3"/>
      <c r="C302" s="3"/>
      <c r="D302" s="11"/>
      <c r="E302" s="3"/>
      <c r="F302" s="3" t="str">
        <f t="array" ref="F302">IF($C302="","",IFERROR(INDEX('📝 Plan'!$B:$B,MATCH($C302,'📝 Plan'!$A:$A,0)),"Not in the plan"))</f>
        <v/>
      </c>
      <c r="G302" s="3" t="str">
        <f t="array" ref="G302">IF($C302="","",IFERROR(INDEX('📝 Plan'!$C:$C,MATCH($C302,'📝 Plan'!$A:$A,0)),""))</f>
        <v/>
      </c>
      <c r="H302" s="3"/>
    </row>
    <row r="303" ht="15.75" customHeight="1">
      <c r="A303" s="8"/>
      <c r="B303" s="3"/>
      <c r="C303" s="3"/>
      <c r="D303" s="11"/>
      <c r="E303" s="3"/>
      <c r="F303" s="3" t="str">
        <f t="array" ref="F303">IF($C303="","",IFERROR(INDEX('📝 Plan'!$B:$B,MATCH($C303,'📝 Plan'!$A:$A,0)),"Not in the plan"))</f>
        <v/>
      </c>
      <c r="G303" s="3" t="str">
        <f t="array" ref="G303">IF($C303="","",IFERROR(INDEX('📝 Plan'!$C:$C,MATCH($C303,'📝 Plan'!$A:$A,0)),""))</f>
        <v/>
      </c>
      <c r="H303" s="3"/>
    </row>
    <row r="304" ht="15.75" customHeight="1">
      <c r="A304" s="8"/>
      <c r="B304" s="3"/>
      <c r="C304" s="3"/>
      <c r="D304" s="11"/>
      <c r="E304" s="3"/>
      <c r="F304" s="3" t="str">
        <f t="array" ref="F304">IF($C304="","",IFERROR(INDEX('📝 Plan'!$B:$B,MATCH($C304,'📝 Plan'!$A:$A,0)),"Not in the plan"))</f>
        <v/>
      </c>
      <c r="G304" s="3" t="str">
        <f t="array" ref="G304">IF($C304="","",IFERROR(INDEX('📝 Plan'!$C:$C,MATCH($C304,'📝 Plan'!$A:$A,0)),""))</f>
        <v/>
      </c>
      <c r="H304" s="3"/>
    </row>
    <row r="305" ht="15.75" customHeight="1">
      <c r="A305" s="8"/>
      <c r="B305" s="3"/>
      <c r="C305" s="3"/>
      <c r="D305" s="11"/>
      <c r="E305" s="3"/>
      <c r="F305" s="3" t="str">
        <f t="array" ref="F305">IF($C305="","",IFERROR(INDEX('📝 Plan'!$B:$B,MATCH($C305,'📝 Plan'!$A:$A,0)),"Not in the plan"))</f>
        <v/>
      </c>
      <c r="G305" s="3" t="str">
        <f t="array" ref="G305">IF($C305="","",IFERROR(INDEX('📝 Plan'!$C:$C,MATCH($C305,'📝 Plan'!$A:$A,0)),""))</f>
        <v/>
      </c>
      <c r="H305" s="3"/>
    </row>
    <row r="306" ht="15.75" customHeight="1">
      <c r="A306" s="8"/>
      <c r="B306" s="3"/>
      <c r="C306" s="3"/>
      <c r="D306" s="11"/>
      <c r="E306" s="3"/>
      <c r="F306" s="3" t="str">
        <f t="array" ref="F306">IF($C306="","",IFERROR(INDEX('📝 Plan'!$B:$B,MATCH($C306,'📝 Plan'!$A:$A,0)),"Not in the plan"))</f>
        <v/>
      </c>
      <c r="G306" s="3" t="str">
        <f t="array" ref="G306">IF($C306="","",IFERROR(INDEX('📝 Plan'!$C:$C,MATCH($C306,'📝 Plan'!$A:$A,0)),""))</f>
        <v/>
      </c>
      <c r="H306" s="3"/>
    </row>
    <row r="307" ht="15.75" customHeight="1">
      <c r="A307" s="8"/>
      <c r="B307" s="3"/>
      <c r="C307" s="3"/>
      <c r="D307" s="11"/>
      <c r="E307" s="3"/>
      <c r="F307" s="3" t="str">
        <f t="array" ref="F307">IF($C307="","",IFERROR(INDEX('📝 Plan'!$B:$B,MATCH($C307,'📝 Plan'!$A:$A,0)),"Not in the plan"))</f>
        <v/>
      </c>
      <c r="G307" s="3" t="str">
        <f t="array" ref="G307">IF($C307="","",IFERROR(INDEX('📝 Plan'!$C:$C,MATCH($C307,'📝 Plan'!$A:$A,0)),""))</f>
        <v/>
      </c>
      <c r="H307" s="3"/>
    </row>
    <row r="308" ht="15.75" customHeight="1">
      <c r="A308" s="8"/>
      <c r="B308" s="3"/>
      <c r="C308" s="3"/>
      <c r="D308" s="11"/>
      <c r="E308" s="3"/>
      <c r="F308" s="3" t="str">
        <f t="array" ref="F308">IF($C308="","",IFERROR(INDEX('📝 Plan'!$B:$B,MATCH($C308,'📝 Plan'!$A:$A,0)),"Not in the plan"))</f>
        <v/>
      </c>
      <c r="G308" s="3" t="str">
        <f t="array" ref="G308">IF($C308="","",IFERROR(INDEX('📝 Plan'!$C:$C,MATCH($C308,'📝 Plan'!$A:$A,0)),""))</f>
        <v/>
      </c>
      <c r="H308" s="3"/>
    </row>
    <row r="309" ht="15.75" customHeight="1">
      <c r="A309" s="8"/>
      <c r="B309" s="3"/>
      <c r="C309" s="3"/>
      <c r="D309" s="11"/>
      <c r="E309" s="3"/>
      <c r="F309" s="3" t="str">
        <f t="array" ref="F309">IF($C309="","",IFERROR(INDEX('📝 Plan'!$B:$B,MATCH($C309,'📝 Plan'!$A:$A,0)),"Not in the plan"))</f>
        <v/>
      </c>
      <c r="G309" s="3" t="str">
        <f t="array" ref="G309">IF($C309="","",IFERROR(INDEX('📝 Plan'!$C:$C,MATCH($C309,'📝 Plan'!$A:$A,0)),""))</f>
        <v/>
      </c>
      <c r="H309" s="3"/>
    </row>
    <row r="310" ht="15.75" customHeight="1">
      <c r="A310" s="8"/>
      <c r="B310" s="3"/>
      <c r="C310" s="3"/>
      <c r="D310" s="11"/>
      <c r="E310" s="3"/>
      <c r="F310" s="3" t="str">
        <f t="array" ref="F310">IF($C310="","",IFERROR(INDEX('📝 Plan'!$B:$B,MATCH($C310,'📝 Plan'!$A:$A,0)),"Not in the plan"))</f>
        <v/>
      </c>
      <c r="G310" s="3" t="str">
        <f t="array" ref="G310">IF($C310="","",IFERROR(INDEX('📝 Plan'!$C:$C,MATCH($C310,'📝 Plan'!$A:$A,0)),""))</f>
        <v/>
      </c>
      <c r="H310" s="3"/>
    </row>
    <row r="311" ht="15.75" customHeight="1">
      <c r="A311" s="8"/>
      <c r="B311" s="3"/>
      <c r="C311" s="3"/>
      <c r="D311" s="11"/>
      <c r="E311" s="3"/>
      <c r="F311" s="3" t="str">
        <f t="array" ref="F311">IF($C311="","",IFERROR(INDEX('📝 Plan'!$B:$B,MATCH($C311,'📝 Plan'!$A:$A,0)),"Not in the plan"))</f>
        <v/>
      </c>
      <c r="G311" s="3" t="str">
        <f t="array" ref="G311">IF($C311="","",IFERROR(INDEX('📝 Plan'!$C:$C,MATCH($C311,'📝 Plan'!$A:$A,0)),""))</f>
        <v/>
      </c>
      <c r="H311" s="3"/>
    </row>
    <row r="312" ht="15.75" customHeight="1">
      <c r="A312" s="8"/>
      <c r="B312" s="3"/>
      <c r="C312" s="3"/>
      <c r="D312" s="11"/>
      <c r="E312" s="3"/>
      <c r="F312" s="3" t="str">
        <f t="array" ref="F312">IF($C312="","",IFERROR(INDEX('📝 Plan'!$B:$B,MATCH($C312,'📝 Plan'!$A:$A,0)),"Not in the plan"))</f>
        <v/>
      </c>
      <c r="G312" s="3" t="str">
        <f t="array" ref="G312">IF($C312="","",IFERROR(INDEX('📝 Plan'!$C:$C,MATCH($C312,'📝 Plan'!$A:$A,0)),""))</f>
        <v/>
      </c>
      <c r="H312" s="3"/>
    </row>
    <row r="313" ht="15.75" customHeight="1">
      <c r="A313" s="8"/>
      <c r="B313" s="3"/>
      <c r="C313" s="3"/>
      <c r="D313" s="11"/>
      <c r="E313" s="3"/>
      <c r="F313" s="3" t="str">
        <f t="array" ref="F313">IF($C313="","",IFERROR(INDEX('📝 Plan'!$B:$B,MATCH($C313,'📝 Plan'!$A:$A,0)),"Not in the plan"))</f>
        <v/>
      </c>
      <c r="G313" s="3" t="str">
        <f t="array" ref="G313">IF($C313="","",IFERROR(INDEX('📝 Plan'!$C:$C,MATCH($C313,'📝 Plan'!$A:$A,0)),""))</f>
        <v/>
      </c>
      <c r="H313" s="3"/>
    </row>
    <row r="314" ht="15.75" customHeight="1">
      <c r="A314" s="8"/>
      <c r="B314" s="3"/>
      <c r="C314" s="3"/>
      <c r="D314" s="11"/>
      <c r="E314" s="3"/>
      <c r="F314" s="3" t="str">
        <f t="array" ref="F314">IF($C314="","",IFERROR(INDEX('📝 Plan'!$B:$B,MATCH($C314,'📝 Plan'!$A:$A,0)),"Not in the plan"))</f>
        <v/>
      </c>
      <c r="G314" s="3" t="str">
        <f t="array" ref="G314">IF($C314="","",IFERROR(INDEX('📝 Plan'!$C:$C,MATCH($C314,'📝 Plan'!$A:$A,0)),""))</f>
        <v/>
      </c>
      <c r="H314" s="3"/>
    </row>
    <row r="315" ht="15.75" customHeight="1">
      <c r="A315" s="8"/>
      <c r="B315" s="3"/>
      <c r="C315" s="3"/>
      <c r="D315" s="11"/>
      <c r="E315" s="3"/>
      <c r="F315" s="3" t="str">
        <f t="array" ref="F315">IF($C315="","",IFERROR(INDEX('📝 Plan'!$B:$B,MATCH($C315,'📝 Plan'!$A:$A,0)),"Not in the plan"))</f>
        <v/>
      </c>
      <c r="G315" s="3" t="str">
        <f t="array" ref="G315">IF($C315="","",IFERROR(INDEX('📝 Plan'!$C:$C,MATCH($C315,'📝 Plan'!$A:$A,0)),""))</f>
        <v/>
      </c>
      <c r="H315" s="3"/>
    </row>
    <row r="316" ht="15.75" customHeight="1">
      <c r="A316" s="8"/>
      <c r="B316" s="3"/>
      <c r="C316" s="3"/>
      <c r="D316" s="11"/>
      <c r="E316" s="3"/>
      <c r="F316" s="3" t="str">
        <f t="array" ref="F316">IF($C316="","",IFERROR(INDEX('📝 Plan'!$B:$B,MATCH($C316,'📝 Plan'!$A:$A,0)),"Not in the plan"))</f>
        <v/>
      </c>
      <c r="G316" s="3" t="str">
        <f t="array" ref="G316">IF($C316="","",IFERROR(INDEX('📝 Plan'!$C:$C,MATCH($C316,'📝 Plan'!$A:$A,0)),""))</f>
        <v/>
      </c>
      <c r="H316" s="3"/>
    </row>
    <row r="317" ht="15.75" customHeight="1">
      <c r="A317" s="8"/>
      <c r="B317" s="3"/>
      <c r="C317" s="3"/>
      <c r="D317" s="11"/>
      <c r="E317" s="3"/>
      <c r="F317" s="3" t="str">
        <f t="array" ref="F317">IF($C317="","",IFERROR(INDEX('📝 Plan'!$B:$B,MATCH($C317,'📝 Plan'!$A:$A,0)),"Not in the plan"))</f>
        <v/>
      </c>
      <c r="G317" s="3" t="str">
        <f t="array" ref="G317">IF($C317="","",IFERROR(INDEX('📝 Plan'!$C:$C,MATCH($C317,'📝 Plan'!$A:$A,0)),""))</f>
        <v/>
      </c>
      <c r="H317" s="3"/>
    </row>
    <row r="318" ht="15.75" customHeight="1">
      <c r="A318" s="8"/>
      <c r="B318" s="3"/>
      <c r="C318" s="3"/>
      <c r="D318" s="11"/>
      <c r="E318" s="3"/>
      <c r="F318" s="3" t="str">
        <f t="array" ref="F318">IF($C318="","",IFERROR(INDEX('📝 Plan'!$B:$B,MATCH($C318,'📝 Plan'!$A:$A,0)),"Not in the plan"))</f>
        <v/>
      </c>
      <c r="G318" s="3" t="str">
        <f t="array" ref="G318">IF($C318="","",IFERROR(INDEX('📝 Plan'!$C:$C,MATCH($C318,'📝 Plan'!$A:$A,0)),""))</f>
        <v/>
      </c>
      <c r="H318" s="3"/>
    </row>
    <row r="319" ht="15.75" customHeight="1">
      <c r="A319" s="8"/>
      <c r="B319" s="3"/>
      <c r="C319" s="3"/>
      <c r="D319" s="11"/>
      <c r="E319" s="3"/>
      <c r="F319" s="3" t="str">
        <f t="array" ref="F319">IF($C319="","",IFERROR(INDEX('📝 Plan'!$B:$B,MATCH($C319,'📝 Plan'!$A:$A,0)),"Not in the plan"))</f>
        <v/>
      </c>
      <c r="G319" s="3" t="str">
        <f t="array" ref="G319">IF($C319="","",IFERROR(INDEX('📝 Plan'!$C:$C,MATCH($C319,'📝 Plan'!$A:$A,0)),""))</f>
        <v/>
      </c>
      <c r="H319" s="3"/>
    </row>
    <row r="320" ht="15.75" customHeight="1">
      <c r="A320" s="8"/>
      <c r="B320" s="3"/>
      <c r="C320" s="3"/>
      <c r="D320" s="11"/>
      <c r="E320" s="3"/>
      <c r="F320" s="3" t="str">
        <f t="array" ref="F320">IF($C320="","",IFERROR(INDEX('📝 Plan'!$B:$B,MATCH($C320,'📝 Plan'!$A:$A,0)),"Not in the plan"))</f>
        <v/>
      </c>
      <c r="G320" s="3" t="str">
        <f t="array" ref="G320">IF($C320="","",IFERROR(INDEX('📝 Plan'!$C:$C,MATCH($C320,'📝 Plan'!$A:$A,0)),""))</f>
        <v/>
      </c>
      <c r="H320" s="3"/>
    </row>
    <row r="321" ht="15.75" customHeight="1">
      <c r="A321" s="8"/>
      <c r="B321" s="3"/>
      <c r="C321" s="3"/>
      <c r="D321" s="11"/>
      <c r="E321" s="3"/>
      <c r="F321" s="3" t="str">
        <f t="array" ref="F321">IF($C321="","",IFERROR(INDEX('📝 Plan'!$B:$B,MATCH($C321,'📝 Plan'!$A:$A,0)),"Not in the plan"))</f>
        <v/>
      </c>
      <c r="G321" s="3" t="str">
        <f t="array" ref="G321">IF($C321="","",IFERROR(INDEX('📝 Plan'!$C:$C,MATCH($C321,'📝 Plan'!$A:$A,0)),""))</f>
        <v/>
      </c>
      <c r="H321" s="3"/>
    </row>
    <row r="322" ht="15.75" customHeight="1">
      <c r="A322" s="8"/>
      <c r="B322" s="3"/>
      <c r="C322" s="3"/>
      <c r="D322" s="11"/>
      <c r="E322" s="3"/>
      <c r="F322" s="3" t="str">
        <f t="array" ref="F322">IF($C322="","",IFERROR(INDEX('📝 Plan'!$B:$B,MATCH($C322,'📝 Plan'!$A:$A,0)),"Not in the plan"))</f>
        <v/>
      </c>
      <c r="G322" s="3" t="str">
        <f t="array" ref="G322">IF($C322="","",IFERROR(INDEX('📝 Plan'!$C:$C,MATCH($C322,'📝 Plan'!$A:$A,0)),""))</f>
        <v/>
      </c>
      <c r="H322" s="3"/>
    </row>
    <row r="323" ht="15.75" customHeight="1">
      <c r="A323" s="8"/>
      <c r="B323" s="3"/>
      <c r="C323" s="3"/>
      <c r="D323" s="11"/>
      <c r="E323" s="3"/>
      <c r="F323" s="3" t="str">
        <f t="array" ref="F323">IF($C323="","",IFERROR(INDEX('📝 Plan'!$B:$B,MATCH($C323,'📝 Plan'!$A:$A,0)),"Not in the plan"))</f>
        <v/>
      </c>
      <c r="G323" s="3" t="str">
        <f t="array" ref="G323">IF($C323="","",IFERROR(INDEX('📝 Plan'!$C:$C,MATCH($C323,'📝 Plan'!$A:$A,0)),""))</f>
        <v/>
      </c>
      <c r="H323" s="3"/>
    </row>
    <row r="324" ht="15.75" customHeight="1">
      <c r="A324" s="8"/>
      <c r="B324" s="3"/>
      <c r="C324" s="3"/>
      <c r="D324" s="11"/>
      <c r="E324" s="3"/>
      <c r="F324" s="3" t="str">
        <f t="array" ref="F324">IF($C324="","",IFERROR(INDEX('📝 Plan'!$B:$B,MATCH($C324,'📝 Plan'!$A:$A,0)),"Not in the plan"))</f>
        <v/>
      </c>
      <c r="G324" s="3" t="str">
        <f t="array" ref="G324">IF($C324="","",IFERROR(INDEX('📝 Plan'!$C:$C,MATCH($C324,'📝 Plan'!$A:$A,0)),""))</f>
        <v/>
      </c>
      <c r="H324" s="3"/>
    </row>
    <row r="325" ht="15.75" customHeight="1">
      <c r="A325" s="8"/>
      <c r="B325" s="3"/>
      <c r="C325" s="3"/>
      <c r="D325" s="11"/>
      <c r="E325" s="3"/>
      <c r="F325" s="3" t="str">
        <f t="array" ref="F325">IF($C325="","",IFERROR(INDEX('📝 Plan'!$B:$B,MATCH($C325,'📝 Plan'!$A:$A,0)),"Not in the plan"))</f>
        <v/>
      </c>
      <c r="G325" s="3" t="str">
        <f t="array" ref="G325">IF($C325="","",IFERROR(INDEX('📝 Plan'!$C:$C,MATCH($C325,'📝 Plan'!$A:$A,0)),""))</f>
        <v/>
      </c>
      <c r="H325" s="3"/>
    </row>
    <row r="326" ht="15.75" customHeight="1">
      <c r="A326" s="8"/>
      <c r="B326" s="3"/>
      <c r="C326" s="3"/>
      <c r="D326" s="11"/>
      <c r="E326" s="3"/>
      <c r="F326" s="3" t="str">
        <f t="array" ref="F326">IF($C326="","",IFERROR(INDEX('📝 Plan'!$B:$B,MATCH($C326,'📝 Plan'!$A:$A,0)),"Not in the plan"))</f>
        <v/>
      </c>
      <c r="G326" s="3" t="str">
        <f t="array" ref="G326">IF($C326="","",IFERROR(INDEX('📝 Plan'!$C:$C,MATCH($C326,'📝 Plan'!$A:$A,0)),""))</f>
        <v/>
      </c>
      <c r="H326" s="3"/>
    </row>
    <row r="327" ht="15.75" customHeight="1">
      <c r="A327" s="8"/>
      <c r="B327" s="3"/>
      <c r="C327" s="3"/>
      <c r="D327" s="11"/>
      <c r="E327" s="3"/>
      <c r="F327" s="3" t="str">
        <f t="array" ref="F327">IF($C327="","",IFERROR(INDEX('📝 Plan'!$B:$B,MATCH($C327,'📝 Plan'!$A:$A,0)),"Not in the plan"))</f>
        <v/>
      </c>
      <c r="G327" s="3" t="str">
        <f t="array" ref="G327">IF($C327="","",IFERROR(INDEX('📝 Plan'!$C:$C,MATCH($C327,'📝 Plan'!$A:$A,0)),""))</f>
        <v/>
      </c>
      <c r="H327" s="3"/>
    </row>
    <row r="328" ht="15.75" customHeight="1">
      <c r="A328" s="8"/>
      <c r="B328" s="3"/>
      <c r="C328" s="3"/>
      <c r="D328" s="11"/>
      <c r="E328" s="3"/>
      <c r="F328" s="3" t="str">
        <f t="array" ref="F328">IF($C328="","",IFERROR(INDEX('📝 Plan'!$B:$B,MATCH($C328,'📝 Plan'!$A:$A,0)),"Not in the plan"))</f>
        <v/>
      </c>
      <c r="G328" s="3" t="str">
        <f t="array" ref="G328">IF($C328="","",IFERROR(INDEX('📝 Plan'!$C:$C,MATCH($C328,'📝 Plan'!$A:$A,0)),""))</f>
        <v/>
      </c>
      <c r="H328" s="3"/>
    </row>
    <row r="329" ht="15.75" customHeight="1">
      <c r="A329" s="8"/>
      <c r="B329" s="3"/>
      <c r="C329" s="3"/>
      <c r="D329" s="11"/>
      <c r="E329" s="3"/>
      <c r="F329" s="3" t="str">
        <f t="array" ref="F329">IF($C329="","",IFERROR(INDEX('📝 Plan'!$B:$B,MATCH($C329,'📝 Plan'!$A:$A,0)),"Not in the plan"))</f>
        <v/>
      </c>
      <c r="G329" s="3" t="str">
        <f t="array" ref="G329">IF($C329="","",IFERROR(INDEX('📝 Plan'!$C:$C,MATCH($C329,'📝 Plan'!$A:$A,0)),""))</f>
        <v/>
      </c>
      <c r="H329" s="3"/>
    </row>
    <row r="330" ht="15.75" customHeight="1">
      <c r="A330" s="8"/>
      <c r="B330" s="3"/>
      <c r="C330" s="3"/>
      <c r="D330" s="11"/>
      <c r="E330" s="3"/>
      <c r="F330" s="3" t="str">
        <f t="array" ref="F330">IF($C330="","",IFERROR(INDEX('📝 Plan'!$B:$B,MATCH($C330,'📝 Plan'!$A:$A,0)),"Not in the plan"))</f>
        <v/>
      </c>
      <c r="G330" s="3" t="str">
        <f t="array" ref="G330">IF($C330="","",IFERROR(INDEX('📝 Plan'!$C:$C,MATCH($C330,'📝 Plan'!$A:$A,0)),""))</f>
        <v/>
      </c>
      <c r="H330" s="3"/>
    </row>
    <row r="331" ht="15.75" customHeight="1">
      <c r="A331" s="8"/>
      <c r="B331" s="3"/>
      <c r="C331" s="3"/>
      <c r="D331" s="11"/>
      <c r="E331" s="3"/>
      <c r="F331" s="3" t="str">
        <f t="array" ref="F331">IF($C331="","",IFERROR(INDEX('📝 Plan'!$B:$B,MATCH($C331,'📝 Plan'!$A:$A,0)),"Not in the plan"))</f>
        <v/>
      </c>
      <c r="G331" s="3" t="str">
        <f t="array" ref="G331">IF($C331="","",IFERROR(INDEX('📝 Plan'!$C:$C,MATCH($C331,'📝 Plan'!$A:$A,0)),""))</f>
        <v/>
      </c>
      <c r="H331" s="3"/>
    </row>
    <row r="332" ht="15.75" customHeight="1">
      <c r="A332" s="8"/>
      <c r="B332" s="3"/>
      <c r="C332" s="3"/>
      <c r="D332" s="11"/>
      <c r="E332" s="3"/>
      <c r="F332" s="3" t="str">
        <f t="array" ref="F332">IF($C332="","",IFERROR(INDEX('📝 Plan'!$B:$B,MATCH($C332,'📝 Plan'!$A:$A,0)),"Not in the plan"))</f>
        <v/>
      </c>
      <c r="G332" s="3" t="str">
        <f t="array" ref="G332">IF($C332="","",IFERROR(INDEX('📝 Plan'!$C:$C,MATCH($C332,'📝 Plan'!$A:$A,0)),""))</f>
        <v/>
      </c>
      <c r="H332" s="3"/>
    </row>
    <row r="333" ht="15.75" customHeight="1">
      <c r="A333" s="8"/>
      <c r="B333" s="3"/>
      <c r="C333" s="3"/>
      <c r="D333" s="11"/>
      <c r="E333" s="3"/>
      <c r="F333" s="3" t="str">
        <f t="array" ref="F333">IF($C333="","",IFERROR(INDEX('📝 Plan'!$B:$B,MATCH($C333,'📝 Plan'!$A:$A,0)),"Not in the plan"))</f>
        <v/>
      </c>
      <c r="G333" s="3" t="str">
        <f t="array" ref="G333">IF($C333="","",IFERROR(INDEX('📝 Plan'!$C:$C,MATCH($C333,'📝 Plan'!$A:$A,0)),""))</f>
        <v/>
      </c>
      <c r="H333" s="3"/>
    </row>
    <row r="334" ht="15.75" customHeight="1">
      <c r="A334" s="8"/>
      <c r="B334" s="3"/>
      <c r="C334" s="3"/>
      <c r="D334" s="11"/>
      <c r="E334" s="3"/>
      <c r="F334" s="3" t="str">
        <f t="array" ref="F334">IF($C334="","",IFERROR(INDEX('📝 Plan'!$B:$B,MATCH($C334,'📝 Plan'!$A:$A,0)),"Not in the plan"))</f>
        <v/>
      </c>
      <c r="G334" s="3" t="str">
        <f t="array" ref="G334">IF($C334="","",IFERROR(INDEX('📝 Plan'!$C:$C,MATCH($C334,'📝 Plan'!$A:$A,0)),""))</f>
        <v/>
      </c>
      <c r="H334" s="3"/>
    </row>
    <row r="335" ht="15.75" customHeight="1">
      <c r="A335" s="8"/>
      <c r="B335" s="3"/>
      <c r="C335" s="3"/>
      <c r="D335" s="11"/>
      <c r="E335" s="3"/>
      <c r="F335" s="3" t="str">
        <f t="array" ref="F335">IF($C335="","",IFERROR(INDEX('📝 Plan'!$B:$B,MATCH($C335,'📝 Plan'!$A:$A,0)),"Not in the plan"))</f>
        <v/>
      </c>
      <c r="G335" s="3" t="str">
        <f t="array" ref="G335">IF($C335="","",IFERROR(INDEX('📝 Plan'!$C:$C,MATCH($C335,'📝 Plan'!$A:$A,0)),""))</f>
        <v/>
      </c>
      <c r="H335" s="3"/>
    </row>
    <row r="336" ht="15.75" customHeight="1">
      <c r="A336" s="8"/>
      <c r="B336" s="3"/>
      <c r="C336" s="3"/>
      <c r="D336" s="11"/>
      <c r="E336" s="3"/>
      <c r="F336" s="3" t="str">
        <f t="array" ref="F336">IF($C336="","",IFERROR(INDEX('📝 Plan'!$B:$B,MATCH($C336,'📝 Plan'!$A:$A,0)),"Not in the plan"))</f>
        <v/>
      </c>
      <c r="G336" s="3" t="str">
        <f t="array" ref="G336">IF($C336="","",IFERROR(INDEX('📝 Plan'!$C:$C,MATCH($C336,'📝 Plan'!$A:$A,0)),""))</f>
        <v/>
      </c>
      <c r="H336" s="3"/>
    </row>
    <row r="337" ht="15.75" customHeight="1">
      <c r="A337" s="8"/>
      <c r="B337" s="3"/>
      <c r="C337" s="3"/>
      <c r="D337" s="11"/>
      <c r="E337" s="3"/>
      <c r="F337" s="3" t="str">
        <f t="array" ref="F337">IF($C337="","",IFERROR(INDEX('📝 Plan'!$B:$B,MATCH($C337,'📝 Plan'!$A:$A,0)),"Not in the plan"))</f>
        <v/>
      </c>
      <c r="G337" s="3" t="str">
        <f t="array" ref="G337">IF($C337="","",IFERROR(INDEX('📝 Plan'!$C:$C,MATCH($C337,'📝 Plan'!$A:$A,0)),""))</f>
        <v/>
      </c>
      <c r="H337" s="3"/>
    </row>
    <row r="338" ht="15.75" customHeight="1">
      <c r="A338" s="8"/>
      <c r="B338" s="3"/>
      <c r="C338" s="3"/>
      <c r="D338" s="11"/>
      <c r="E338" s="3"/>
      <c r="F338" s="3" t="str">
        <f t="array" ref="F338">IF($C338="","",IFERROR(INDEX('📝 Plan'!$B:$B,MATCH($C338,'📝 Plan'!$A:$A,0)),"Not in the plan"))</f>
        <v/>
      </c>
      <c r="G338" s="3" t="str">
        <f t="array" ref="G338">IF($C338="","",IFERROR(INDEX('📝 Plan'!$C:$C,MATCH($C338,'📝 Plan'!$A:$A,0)),""))</f>
        <v/>
      </c>
      <c r="H338" s="3"/>
    </row>
    <row r="339" ht="15.75" customHeight="1">
      <c r="A339" s="8"/>
      <c r="B339" s="3"/>
      <c r="C339" s="3"/>
      <c r="D339" s="11"/>
      <c r="E339" s="3"/>
      <c r="F339" s="3" t="str">
        <f t="array" ref="F339">IF($C339="","",IFERROR(INDEX('📝 Plan'!$B:$B,MATCH($C339,'📝 Plan'!$A:$A,0)),"Not in the plan"))</f>
        <v/>
      </c>
      <c r="G339" s="3" t="str">
        <f t="array" ref="G339">IF($C339="","",IFERROR(INDEX('📝 Plan'!$C:$C,MATCH($C339,'📝 Plan'!$A:$A,0)),""))</f>
        <v/>
      </c>
      <c r="H339" s="3"/>
    </row>
    <row r="340" ht="15.75" customHeight="1">
      <c r="A340" s="8"/>
      <c r="B340" s="3"/>
      <c r="C340" s="3"/>
      <c r="D340" s="11"/>
      <c r="E340" s="3"/>
      <c r="F340" s="3" t="str">
        <f t="array" ref="F340">IF($C340="","",IFERROR(INDEX('📝 Plan'!$B:$B,MATCH($C340,'📝 Plan'!$A:$A,0)),"Not in the plan"))</f>
        <v/>
      </c>
      <c r="G340" s="3" t="str">
        <f t="array" ref="G340">IF($C340="","",IFERROR(INDEX('📝 Plan'!$C:$C,MATCH($C340,'📝 Plan'!$A:$A,0)),""))</f>
        <v/>
      </c>
      <c r="H340" s="3"/>
    </row>
    <row r="341" ht="15.75" customHeight="1">
      <c r="A341" s="8"/>
      <c r="B341" s="3"/>
      <c r="C341" s="3"/>
      <c r="D341" s="11"/>
      <c r="E341" s="3"/>
      <c r="F341" s="3" t="str">
        <f t="array" ref="F341">IF($C341="","",IFERROR(INDEX('📝 Plan'!$B:$B,MATCH($C341,'📝 Plan'!$A:$A,0)),"Not in the plan"))</f>
        <v/>
      </c>
      <c r="G341" s="3" t="str">
        <f t="array" ref="G341">IF($C341="","",IFERROR(INDEX('📝 Plan'!$C:$C,MATCH($C341,'📝 Plan'!$A:$A,0)),""))</f>
        <v/>
      </c>
      <c r="H341" s="3"/>
    </row>
    <row r="342" ht="15.75" customHeight="1">
      <c r="A342" s="8"/>
      <c r="B342" s="3"/>
      <c r="C342" s="3"/>
      <c r="D342" s="11"/>
      <c r="E342" s="3"/>
      <c r="F342" s="3" t="str">
        <f t="array" ref="F342">IF($C342="","",IFERROR(INDEX('📝 Plan'!$B:$B,MATCH($C342,'📝 Plan'!$A:$A,0)),"Not in the plan"))</f>
        <v/>
      </c>
      <c r="G342" s="3" t="str">
        <f t="array" ref="G342">IF($C342="","",IFERROR(INDEX('📝 Plan'!$C:$C,MATCH($C342,'📝 Plan'!$A:$A,0)),""))</f>
        <v/>
      </c>
      <c r="H342" s="3"/>
    </row>
    <row r="343" ht="15.75" customHeight="1">
      <c r="A343" s="8"/>
      <c r="B343" s="3"/>
      <c r="C343" s="3"/>
      <c r="D343" s="11"/>
      <c r="E343" s="3"/>
      <c r="F343" s="3" t="str">
        <f t="array" ref="F343">IF($C343="","",IFERROR(INDEX('📝 Plan'!$B:$B,MATCH($C343,'📝 Plan'!$A:$A,0)),"Not in the plan"))</f>
        <v/>
      </c>
      <c r="G343" s="3" t="str">
        <f t="array" ref="G343">IF($C343="","",IFERROR(INDEX('📝 Plan'!$C:$C,MATCH($C343,'📝 Plan'!$A:$A,0)),""))</f>
        <v/>
      </c>
      <c r="H343" s="3"/>
    </row>
    <row r="344" ht="15.75" customHeight="1">
      <c r="A344" s="8"/>
      <c r="B344" s="3"/>
      <c r="C344" s="3"/>
      <c r="D344" s="11"/>
      <c r="E344" s="3"/>
      <c r="F344" s="3" t="str">
        <f t="array" ref="F344">IF($C344="","",IFERROR(INDEX('📝 Plan'!$B:$B,MATCH($C344,'📝 Plan'!$A:$A,0)),"Not in the plan"))</f>
        <v/>
      </c>
      <c r="G344" s="3" t="str">
        <f t="array" ref="G344">IF($C344="","",IFERROR(INDEX('📝 Plan'!$C:$C,MATCH($C344,'📝 Plan'!$A:$A,0)),""))</f>
        <v/>
      </c>
      <c r="H344" s="3"/>
    </row>
    <row r="345" ht="15.75" customHeight="1">
      <c r="A345" s="8"/>
      <c r="B345" s="3"/>
      <c r="C345" s="3"/>
      <c r="D345" s="11"/>
      <c r="E345" s="3"/>
      <c r="F345" s="3" t="str">
        <f t="array" ref="F345">IF($C345="","",IFERROR(INDEX('📝 Plan'!$B:$B,MATCH($C345,'📝 Plan'!$A:$A,0)),"Not in the plan"))</f>
        <v/>
      </c>
      <c r="G345" s="3" t="str">
        <f t="array" ref="G345">IF($C345="","",IFERROR(INDEX('📝 Plan'!$C:$C,MATCH($C345,'📝 Plan'!$A:$A,0)),""))</f>
        <v/>
      </c>
      <c r="H345" s="3"/>
    </row>
    <row r="346" ht="15.75" customHeight="1">
      <c r="A346" s="8"/>
      <c r="B346" s="3"/>
      <c r="C346" s="3"/>
      <c r="D346" s="11"/>
      <c r="E346" s="3"/>
      <c r="F346" s="3" t="str">
        <f t="array" ref="F346">IF($C346="","",IFERROR(INDEX('📝 Plan'!$B:$B,MATCH($C346,'📝 Plan'!$A:$A,0)),"Not in the plan"))</f>
        <v/>
      </c>
      <c r="G346" s="3" t="str">
        <f t="array" ref="G346">IF($C346="","",IFERROR(INDEX('📝 Plan'!$C:$C,MATCH($C346,'📝 Plan'!$A:$A,0)),""))</f>
        <v/>
      </c>
      <c r="H346" s="3"/>
    </row>
    <row r="347" ht="15.75" customHeight="1">
      <c r="A347" s="8"/>
      <c r="B347" s="3"/>
      <c r="C347" s="3"/>
      <c r="D347" s="11"/>
      <c r="E347" s="3"/>
      <c r="F347" s="3" t="str">
        <f t="array" ref="F347">IF($C347="","",IFERROR(INDEX('📝 Plan'!$B:$B,MATCH($C347,'📝 Plan'!$A:$A,0)),"Not in the plan"))</f>
        <v/>
      </c>
      <c r="G347" s="3" t="str">
        <f t="array" ref="G347">IF($C347="","",IFERROR(INDEX('📝 Plan'!$C:$C,MATCH($C347,'📝 Plan'!$A:$A,0)),""))</f>
        <v/>
      </c>
      <c r="H347" s="3"/>
    </row>
    <row r="348" ht="15.75" customHeight="1">
      <c r="A348" s="8"/>
      <c r="B348" s="3"/>
      <c r="C348" s="3"/>
      <c r="D348" s="11"/>
      <c r="E348" s="3"/>
      <c r="F348" s="3" t="str">
        <f t="array" ref="F348">IF($C348="","",IFERROR(INDEX('📝 Plan'!$B:$B,MATCH($C348,'📝 Plan'!$A:$A,0)),"Not in the plan"))</f>
        <v/>
      </c>
      <c r="G348" s="3" t="str">
        <f t="array" ref="G348">IF($C348="","",IFERROR(INDEX('📝 Plan'!$C:$C,MATCH($C348,'📝 Plan'!$A:$A,0)),""))</f>
        <v/>
      </c>
      <c r="H348" s="3"/>
    </row>
    <row r="349" ht="15.75" customHeight="1">
      <c r="A349" s="8"/>
      <c r="B349" s="3"/>
      <c r="C349" s="3"/>
      <c r="D349" s="11"/>
      <c r="E349" s="3"/>
      <c r="F349" s="3" t="str">
        <f t="array" ref="F349">IF($C349="","",IFERROR(INDEX('📝 Plan'!$B:$B,MATCH($C349,'📝 Plan'!$A:$A,0)),"Not in the plan"))</f>
        <v/>
      </c>
      <c r="G349" s="3" t="str">
        <f t="array" ref="G349">IF($C349="","",IFERROR(INDEX('📝 Plan'!$C:$C,MATCH($C349,'📝 Plan'!$A:$A,0)),""))</f>
        <v/>
      </c>
      <c r="H349" s="3"/>
    </row>
    <row r="350" ht="15.75" customHeight="1">
      <c r="A350" s="8"/>
      <c r="B350" s="3"/>
      <c r="C350" s="3"/>
      <c r="D350" s="11"/>
      <c r="E350" s="3"/>
      <c r="F350" s="3" t="str">
        <f t="array" ref="F350">IF($C350="","",IFERROR(INDEX('📝 Plan'!$B:$B,MATCH($C350,'📝 Plan'!$A:$A,0)),"Not in the plan"))</f>
        <v/>
      </c>
      <c r="G350" s="3" t="str">
        <f t="array" ref="G350">IF($C350="","",IFERROR(INDEX('📝 Plan'!$C:$C,MATCH($C350,'📝 Plan'!$A:$A,0)),""))</f>
        <v/>
      </c>
      <c r="H350" s="3"/>
    </row>
    <row r="351" ht="15.75" customHeight="1">
      <c r="A351" s="8"/>
      <c r="B351" s="3"/>
      <c r="C351" s="3"/>
      <c r="D351" s="11"/>
      <c r="E351" s="3"/>
      <c r="F351" s="3" t="str">
        <f t="array" ref="F351">IF($C351="","",IFERROR(INDEX('📝 Plan'!$B:$B,MATCH($C351,'📝 Plan'!$A:$A,0)),"Not in the plan"))</f>
        <v/>
      </c>
      <c r="G351" s="3" t="str">
        <f t="array" ref="G351">IF($C351="","",IFERROR(INDEX('📝 Plan'!$C:$C,MATCH($C351,'📝 Plan'!$A:$A,0)),""))</f>
        <v/>
      </c>
      <c r="H351" s="3"/>
    </row>
    <row r="352" ht="15.75" customHeight="1">
      <c r="A352" s="8"/>
      <c r="B352" s="3"/>
      <c r="C352" s="3"/>
      <c r="D352" s="11"/>
      <c r="E352" s="3"/>
      <c r="F352" s="3" t="str">
        <f t="array" ref="F352">IF($C352="","",IFERROR(INDEX('📝 Plan'!$B:$B,MATCH($C352,'📝 Plan'!$A:$A,0)),"Not in the plan"))</f>
        <v/>
      </c>
      <c r="G352" s="3" t="str">
        <f t="array" ref="G352">IF($C352="","",IFERROR(INDEX('📝 Plan'!$C:$C,MATCH($C352,'📝 Plan'!$A:$A,0)),""))</f>
        <v/>
      </c>
      <c r="H352" s="3"/>
    </row>
    <row r="353" ht="15.75" customHeight="1">
      <c r="A353" s="8"/>
      <c r="B353" s="3"/>
      <c r="C353" s="3"/>
      <c r="D353" s="11"/>
      <c r="E353" s="3"/>
      <c r="F353" s="3" t="str">
        <f t="array" ref="F353">IF($C353="","",IFERROR(INDEX('📝 Plan'!$B:$B,MATCH($C353,'📝 Plan'!$A:$A,0)),"Not in the plan"))</f>
        <v/>
      </c>
      <c r="G353" s="3" t="str">
        <f t="array" ref="G353">IF($C353="","",IFERROR(INDEX('📝 Plan'!$C:$C,MATCH($C353,'📝 Plan'!$A:$A,0)),""))</f>
        <v/>
      </c>
      <c r="H353" s="3"/>
    </row>
    <row r="354" ht="15.75" customHeight="1">
      <c r="A354" s="8"/>
      <c r="B354" s="3"/>
      <c r="C354" s="3"/>
      <c r="D354" s="11"/>
      <c r="E354" s="3"/>
      <c r="F354" s="3" t="str">
        <f t="array" ref="F354">IF($C354="","",IFERROR(INDEX('📝 Plan'!$B:$B,MATCH($C354,'📝 Plan'!$A:$A,0)),"Not in the plan"))</f>
        <v/>
      </c>
      <c r="G354" s="3" t="str">
        <f t="array" ref="G354">IF($C354="","",IFERROR(INDEX('📝 Plan'!$C:$C,MATCH($C354,'📝 Plan'!$A:$A,0)),""))</f>
        <v/>
      </c>
      <c r="H354" s="3"/>
    </row>
    <row r="355" ht="15.75" customHeight="1">
      <c r="A355" s="8"/>
      <c r="B355" s="3"/>
      <c r="C355" s="3"/>
      <c r="D355" s="11"/>
      <c r="E355" s="3"/>
      <c r="F355" s="3" t="str">
        <f t="array" ref="F355">IF($C355="","",IFERROR(INDEX('📝 Plan'!$B:$B,MATCH($C355,'📝 Plan'!$A:$A,0)),"Not in the plan"))</f>
        <v/>
      </c>
      <c r="G355" s="3" t="str">
        <f t="array" ref="G355">IF($C355="","",IFERROR(INDEX('📝 Plan'!$C:$C,MATCH($C355,'📝 Plan'!$A:$A,0)),""))</f>
        <v/>
      </c>
      <c r="H355" s="3"/>
    </row>
    <row r="356" ht="15.75" customHeight="1">
      <c r="A356" s="8"/>
      <c r="B356" s="3"/>
      <c r="C356" s="3"/>
      <c r="D356" s="11"/>
      <c r="E356" s="3"/>
      <c r="F356" s="3" t="str">
        <f t="array" ref="F356">IF($C356="","",IFERROR(INDEX('📝 Plan'!$B:$B,MATCH($C356,'📝 Plan'!$A:$A,0)),"Not in the plan"))</f>
        <v/>
      </c>
      <c r="G356" s="3" t="str">
        <f t="array" ref="G356">IF($C356="","",IFERROR(INDEX('📝 Plan'!$C:$C,MATCH($C356,'📝 Plan'!$A:$A,0)),""))</f>
        <v/>
      </c>
      <c r="H356" s="3"/>
    </row>
    <row r="357" ht="15.75" customHeight="1">
      <c r="A357" s="8"/>
      <c r="B357" s="3"/>
      <c r="C357" s="3"/>
      <c r="D357" s="11"/>
      <c r="E357" s="3"/>
      <c r="F357" s="3" t="str">
        <f t="array" ref="F357">IF($C357="","",IFERROR(INDEX('📝 Plan'!$B:$B,MATCH($C357,'📝 Plan'!$A:$A,0)),"Not in the plan"))</f>
        <v/>
      </c>
      <c r="G357" s="3" t="str">
        <f t="array" ref="G357">IF($C357="","",IFERROR(INDEX('📝 Plan'!$C:$C,MATCH($C357,'📝 Plan'!$A:$A,0)),""))</f>
        <v/>
      </c>
      <c r="H357" s="3"/>
    </row>
    <row r="358" ht="15.75" customHeight="1">
      <c r="A358" s="8"/>
      <c r="B358" s="3"/>
      <c r="C358" s="3"/>
      <c r="D358" s="11"/>
      <c r="E358" s="3"/>
      <c r="F358" s="3" t="str">
        <f t="array" ref="F358">IF($C358="","",IFERROR(INDEX('📝 Plan'!$B:$B,MATCH($C358,'📝 Plan'!$A:$A,0)),"Not in the plan"))</f>
        <v/>
      </c>
      <c r="G358" s="3" t="str">
        <f t="array" ref="G358">IF($C358="","",IFERROR(INDEX('📝 Plan'!$C:$C,MATCH($C358,'📝 Plan'!$A:$A,0)),""))</f>
        <v/>
      </c>
      <c r="H358" s="3"/>
    </row>
    <row r="359" ht="15.75" customHeight="1">
      <c r="A359" s="8"/>
      <c r="B359" s="3"/>
      <c r="C359" s="3"/>
      <c r="D359" s="11"/>
      <c r="E359" s="3"/>
      <c r="F359" s="3" t="str">
        <f t="array" ref="F359">IF($C359="","",IFERROR(INDEX('📝 Plan'!$B:$B,MATCH($C359,'📝 Plan'!$A:$A,0)),"Not in the plan"))</f>
        <v/>
      </c>
      <c r="G359" s="3" t="str">
        <f t="array" ref="G359">IF($C359="","",IFERROR(INDEX('📝 Plan'!$C:$C,MATCH($C359,'📝 Plan'!$A:$A,0)),""))</f>
        <v/>
      </c>
      <c r="H359" s="3"/>
    </row>
    <row r="360" ht="15.75" customHeight="1">
      <c r="A360" s="8"/>
      <c r="B360" s="3"/>
      <c r="C360" s="3"/>
      <c r="D360" s="11"/>
      <c r="E360" s="3"/>
      <c r="F360" s="3" t="str">
        <f t="array" ref="F360">IF($C360="","",IFERROR(INDEX('📝 Plan'!$B:$B,MATCH($C360,'📝 Plan'!$A:$A,0)),"Not in the plan"))</f>
        <v/>
      </c>
      <c r="G360" s="3" t="str">
        <f t="array" ref="G360">IF($C360="","",IFERROR(INDEX('📝 Plan'!$C:$C,MATCH($C360,'📝 Plan'!$A:$A,0)),""))</f>
        <v/>
      </c>
      <c r="H360" s="3"/>
    </row>
    <row r="361" ht="15.75" customHeight="1">
      <c r="A361" s="8"/>
      <c r="B361" s="3"/>
      <c r="C361" s="3"/>
      <c r="D361" s="11"/>
      <c r="E361" s="3"/>
      <c r="F361" s="3" t="str">
        <f t="array" ref="F361">IF($C361="","",IFERROR(INDEX('📝 Plan'!$B:$B,MATCH($C361,'📝 Plan'!$A:$A,0)),"Not in the plan"))</f>
        <v/>
      </c>
      <c r="G361" s="3" t="str">
        <f t="array" ref="G361">IF($C361="","",IFERROR(INDEX('📝 Plan'!$C:$C,MATCH($C361,'📝 Plan'!$A:$A,0)),""))</f>
        <v/>
      </c>
      <c r="H361" s="3"/>
    </row>
    <row r="362" ht="15.75" customHeight="1">
      <c r="A362" s="8"/>
      <c r="B362" s="3"/>
      <c r="C362" s="3"/>
      <c r="D362" s="11"/>
      <c r="E362" s="3"/>
      <c r="F362" s="3" t="str">
        <f t="array" ref="F362">IF($C362="","",IFERROR(INDEX('📝 Plan'!$B:$B,MATCH($C362,'📝 Plan'!$A:$A,0)),"Not in the plan"))</f>
        <v/>
      </c>
      <c r="G362" s="3" t="str">
        <f t="array" ref="G362">IF($C362="","",IFERROR(INDEX('📝 Plan'!$C:$C,MATCH($C362,'📝 Plan'!$A:$A,0)),""))</f>
        <v/>
      </c>
      <c r="H362" s="3"/>
    </row>
    <row r="363" ht="15.75" customHeight="1">
      <c r="A363" s="8"/>
      <c r="B363" s="3"/>
      <c r="C363" s="3"/>
      <c r="D363" s="11"/>
      <c r="E363" s="3"/>
      <c r="F363" s="3" t="str">
        <f t="array" ref="F363">IF($C363="","",IFERROR(INDEX('📝 Plan'!$B:$B,MATCH($C363,'📝 Plan'!$A:$A,0)),"Not in the plan"))</f>
        <v/>
      </c>
      <c r="G363" s="3" t="str">
        <f t="array" ref="G363">IF($C363="","",IFERROR(INDEX('📝 Plan'!$C:$C,MATCH($C363,'📝 Plan'!$A:$A,0)),""))</f>
        <v/>
      </c>
      <c r="H363" s="3"/>
    </row>
    <row r="364" ht="15.75" customHeight="1">
      <c r="A364" s="8"/>
      <c r="B364" s="3"/>
      <c r="C364" s="3"/>
      <c r="D364" s="11"/>
      <c r="E364" s="3"/>
      <c r="F364" s="3" t="str">
        <f t="array" ref="F364">IF($C364="","",IFERROR(INDEX('📝 Plan'!$B:$B,MATCH($C364,'📝 Plan'!$A:$A,0)),"Not in the plan"))</f>
        <v/>
      </c>
      <c r="G364" s="3" t="str">
        <f t="array" ref="G364">IF($C364="","",IFERROR(INDEX('📝 Plan'!$C:$C,MATCH($C364,'📝 Plan'!$A:$A,0)),""))</f>
        <v/>
      </c>
      <c r="H364" s="3"/>
    </row>
    <row r="365" ht="15.75" customHeight="1">
      <c r="A365" s="8"/>
      <c r="B365" s="3"/>
      <c r="C365" s="3"/>
      <c r="D365" s="11"/>
      <c r="E365" s="3"/>
      <c r="F365" s="3" t="str">
        <f t="array" ref="F365">IF($C365="","",IFERROR(INDEX('📝 Plan'!$B:$B,MATCH($C365,'📝 Plan'!$A:$A,0)),"Not in the plan"))</f>
        <v/>
      </c>
      <c r="G365" s="3" t="str">
        <f t="array" ref="G365">IF($C365="","",IFERROR(INDEX('📝 Plan'!$C:$C,MATCH($C365,'📝 Plan'!$A:$A,0)),""))</f>
        <v/>
      </c>
      <c r="H365" s="3"/>
    </row>
    <row r="366" ht="15.75" customHeight="1">
      <c r="A366" s="8"/>
      <c r="B366" s="3"/>
      <c r="C366" s="3"/>
      <c r="D366" s="11"/>
      <c r="E366" s="3"/>
      <c r="F366" s="3" t="str">
        <f t="array" ref="F366">IF($C366="","",IFERROR(INDEX('📝 Plan'!$B:$B,MATCH($C366,'📝 Plan'!$A:$A,0)),"Not in the plan"))</f>
        <v/>
      </c>
      <c r="G366" s="3" t="str">
        <f t="array" ref="G366">IF($C366="","",IFERROR(INDEX('📝 Plan'!$C:$C,MATCH($C366,'📝 Plan'!$A:$A,0)),""))</f>
        <v/>
      </c>
      <c r="H366" s="3"/>
    </row>
    <row r="367" ht="15.75" customHeight="1">
      <c r="A367" s="8"/>
      <c r="B367" s="3"/>
      <c r="C367" s="3"/>
      <c r="D367" s="11"/>
      <c r="E367" s="3"/>
      <c r="F367" s="3" t="str">
        <f t="array" ref="F367">IF($C367="","",IFERROR(INDEX('📝 Plan'!$B:$B,MATCH($C367,'📝 Plan'!$A:$A,0)),"Not in the plan"))</f>
        <v/>
      </c>
      <c r="G367" s="3" t="str">
        <f t="array" ref="G367">IF($C367="","",IFERROR(INDEX('📝 Plan'!$C:$C,MATCH($C367,'📝 Plan'!$A:$A,0)),""))</f>
        <v/>
      </c>
      <c r="H367" s="3"/>
    </row>
    <row r="368" ht="15.75" customHeight="1">
      <c r="A368" s="8"/>
      <c r="B368" s="3"/>
      <c r="C368" s="3"/>
      <c r="D368" s="11"/>
      <c r="E368" s="3"/>
      <c r="F368" s="3" t="str">
        <f t="array" ref="F368">IF($C368="","",IFERROR(INDEX('📝 Plan'!$B:$B,MATCH($C368,'📝 Plan'!$A:$A,0)),"Not in the plan"))</f>
        <v/>
      </c>
      <c r="G368" s="3" t="str">
        <f t="array" ref="G368">IF($C368="","",IFERROR(INDEX('📝 Plan'!$C:$C,MATCH($C368,'📝 Plan'!$A:$A,0)),""))</f>
        <v/>
      </c>
      <c r="H368" s="3"/>
    </row>
    <row r="369" ht="15.75" customHeight="1">
      <c r="A369" s="8"/>
      <c r="B369" s="3"/>
      <c r="C369" s="3"/>
      <c r="D369" s="11"/>
      <c r="E369" s="3"/>
      <c r="F369" s="3" t="str">
        <f t="array" ref="F369">IF($C369="","",IFERROR(INDEX('📝 Plan'!$B:$B,MATCH($C369,'📝 Plan'!$A:$A,0)),"Not in the plan"))</f>
        <v/>
      </c>
      <c r="G369" s="3" t="str">
        <f t="array" ref="G369">IF($C369="","",IFERROR(INDEX('📝 Plan'!$C:$C,MATCH($C369,'📝 Plan'!$A:$A,0)),""))</f>
        <v/>
      </c>
      <c r="H369" s="3"/>
    </row>
    <row r="370" ht="15.75" customHeight="1">
      <c r="A370" s="8"/>
      <c r="B370" s="3"/>
      <c r="C370" s="3"/>
      <c r="D370" s="11"/>
      <c r="E370" s="3"/>
      <c r="F370" s="3" t="str">
        <f t="array" ref="F370">IF($C370="","",IFERROR(INDEX('📝 Plan'!$B:$B,MATCH($C370,'📝 Plan'!$A:$A,0)),"Not in the plan"))</f>
        <v/>
      </c>
      <c r="G370" s="3" t="str">
        <f t="array" ref="G370">IF($C370="","",IFERROR(INDEX('📝 Plan'!$C:$C,MATCH($C370,'📝 Plan'!$A:$A,0)),""))</f>
        <v/>
      </c>
      <c r="H370" s="3"/>
    </row>
    <row r="371" ht="15.75" customHeight="1">
      <c r="A371" s="8"/>
      <c r="B371" s="3"/>
      <c r="C371" s="3"/>
      <c r="D371" s="11"/>
      <c r="E371" s="3"/>
      <c r="F371" s="3" t="str">
        <f t="array" ref="F371">IF($C371="","",IFERROR(INDEX('📝 Plan'!$B:$B,MATCH($C371,'📝 Plan'!$A:$A,0)),"Not in the plan"))</f>
        <v/>
      </c>
      <c r="G371" s="3" t="str">
        <f t="array" ref="G371">IF($C371="","",IFERROR(INDEX('📝 Plan'!$C:$C,MATCH($C371,'📝 Plan'!$A:$A,0)),""))</f>
        <v/>
      </c>
      <c r="H371" s="3"/>
    </row>
    <row r="372" ht="15.75" customHeight="1">
      <c r="A372" s="8"/>
      <c r="B372" s="3"/>
      <c r="C372" s="3"/>
      <c r="D372" s="11"/>
      <c r="E372" s="3"/>
      <c r="F372" s="3" t="str">
        <f t="array" ref="F372">IF($C372="","",IFERROR(INDEX('📝 Plan'!$B:$B,MATCH($C372,'📝 Plan'!$A:$A,0)),"Not in the plan"))</f>
        <v/>
      </c>
      <c r="G372" s="3" t="str">
        <f t="array" ref="G372">IF($C372="","",IFERROR(INDEX('📝 Plan'!$C:$C,MATCH($C372,'📝 Plan'!$A:$A,0)),""))</f>
        <v/>
      </c>
      <c r="H372" s="3"/>
    </row>
    <row r="373" ht="15.75" customHeight="1">
      <c r="A373" s="8"/>
      <c r="B373" s="3"/>
      <c r="C373" s="3"/>
      <c r="D373" s="11"/>
      <c r="E373" s="3"/>
      <c r="F373" s="3" t="str">
        <f t="array" ref="F373">IF($C373="","",IFERROR(INDEX('📝 Plan'!$B:$B,MATCH($C373,'📝 Plan'!$A:$A,0)),"Not in the plan"))</f>
        <v/>
      </c>
      <c r="G373" s="3" t="str">
        <f t="array" ref="G373">IF($C373="","",IFERROR(INDEX('📝 Plan'!$C:$C,MATCH($C373,'📝 Plan'!$A:$A,0)),""))</f>
        <v/>
      </c>
      <c r="H373" s="3"/>
    </row>
    <row r="374" ht="15.75" customHeight="1">
      <c r="A374" s="8"/>
      <c r="B374" s="3"/>
      <c r="C374" s="3"/>
      <c r="D374" s="11"/>
      <c r="E374" s="3"/>
      <c r="F374" s="3" t="str">
        <f t="array" ref="F374">IF($C374="","",IFERROR(INDEX('📝 Plan'!$B:$B,MATCH($C374,'📝 Plan'!$A:$A,0)),"Not in the plan"))</f>
        <v/>
      </c>
      <c r="G374" s="3" t="str">
        <f t="array" ref="G374">IF($C374="","",IFERROR(INDEX('📝 Plan'!$C:$C,MATCH($C374,'📝 Plan'!$A:$A,0)),""))</f>
        <v/>
      </c>
      <c r="H374" s="3"/>
    </row>
    <row r="375" ht="15.75" customHeight="1">
      <c r="A375" s="8"/>
      <c r="B375" s="3"/>
      <c r="C375" s="3"/>
      <c r="D375" s="11"/>
      <c r="E375" s="3"/>
      <c r="F375" s="3" t="str">
        <f t="array" ref="F375">IF($C375="","",IFERROR(INDEX('📝 Plan'!$B:$B,MATCH($C375,'📝 Plan'!$A:$A,0)),"Not in the plan"))</f>
        <v/>
      </c>
      <c r="G375" s="3" t="str">
        <f t="array" ref="G375">IF($C375="","",IFERROR(INDEX('📝 Plan'!$C:$C,MATCH($C375,'📝 Plan'!$A:$A,0)),""))</f>
        <v/>
      </c>
      <c r="H375" s="3"/>
    </row>
    <row r="376" ht="15.75" customHeight="1">
      <c r="A376" s="8"/>
      <c r="B376" s="3"/>
      <c r="C376" s="3"/>
      <c r="D376" s="11"/>
      <c r="E376" s="3"/>
      <c r="F376" s="3" t="str">
        <f t="array" ref="F376">IF($C376="","",IFERROR(INDEX('📝 Plan'!$B:$B,MATCH($C376,'📝 Plan'!$A:$A,0)),"Not in the plan"))</f>
        <v/>
      </c>
      <c r="G376" s="3" t="str">
        <f t="array" ref="G376">IF($C376="","",IFERROR(INDEX('📝 Plan'!$C:$C,MATCH($C376,'📝 Plan'!$A:$A,0)),""))</f>
        <v/>
      </c>
      <c r="H376" s="3"/>
    </row>
    <row r="377" ht="15.75" customHeight="1">
      <c r="A377" s="8"/>
      <c r="B377" s="3"/>
      <c r="C377" s="3"/>
      <c r="D377" s="11"/>
      <c r="E377" s="3"/>
      <c r="F377" s="3" t="str">
        <f t="array" ref="F377">IF($C377="","",IFERROR(INDEX('📝 Plan'!$B:$B,MATCH($C377,'📝 Plan'!$A:$A,0)),"Not in the plan"))</f>
        <v/>
      </c>
      <c r="G377" s="3" t="str">
        <f t="array" ref="G377">IF($C377="","",IFERROR(INDEX('📝 Plan'!$C:$C,MATCH($C377,'📝 Plan'!$A:$A,0)),""))</f>
        <v/>
      </c>
      <c r="H377" s="3"/>
    </row>
    <row r="378" ht="15.75" customHeight="1">
      <c r="A378" s="8"/>
      <c r="B378" s="3"/>
      <c r="C378" s="3"/>
      <c r="D378" s="11"/>
      <c r="E378" s="3"/>
      <c r="F378" s="3" t="str">
        <f t="array" ref="F378">IF($C378="","",IFERROR(INDEX('📝 Plan'!$B:$B,MATCH($C378,'📝 Plan'!$A:$A,0)),"Not in the plan"))</f>
        <v/>
      </c>
      <c r="G378" s="3" t="str">
        <f t="array" ref="G378">IF($C378="","",IFERROR(INDEX('📝 Plan'!$C:$C,MATCH($C378,'📝 Plan'!$A:$A,0)),""))</f>
        <v/>
      </c>
      <c r="H378" s="3"/>
    </row>
    <row r="379" ht="15.75" customHeight="1">
      <c r="A379" s="8"/>
      <c r="B379" s="3"/>
      <c r="C379" s="3"/>
      <c r="D379" s="11"/>
      <c r="E379" s="3"/>
      <c r="F379" s="3" t="str">
        <f t="array" ref="F379">IF($C379="","",IFERROR(INDEX('📝 Plan'!$B:$B,MATCH($C379,'📝 Plan'!$A:$A,0)),"Not in the plan"))</f>
        <v/>
      </c>
      <c r="G379" s="3" t="str">
        <f t="array" ref="G379">IF($C379="","",IFERROR(INDEX('📝 Plan'!$C:$C,MATCH($C379,'📝 Plan'!$A:$A,0)),""))</f>
        <v/>
      </c>
      <c r="H379" s="3"/>
    </row>
    <row r="380" ht="15.75" customHeight="1">
      <c r="A380" s="8"/>
      <c r="B380" s="3"/>
      <c r="C380" s="3"/>
      <c r="D380" s="11"/>
      <c r="E380" s="3"/>
      <c r="F380" s="3" t="str">
        <f t="array" ref="F380">IF($C380="","",IFERROR(INDEX('📝 Plan'!$B:$B,MATCH($C380,'📝 Plan'!$A:$A,0)),"Not in the plan"))</f>
        <v/>
      </c>
      <c r="G380" s="3" t="str">
        <f t="array" ref="G380">IF($C380="","",IFERROR(INDEX('📝 Plan'!$C:$C,MATCH($C380,'📝 Plan'!$A:$A,0)),""))</f>
        <v/>
      </c>
      <c r="H380" s="3"/>
    </row>
    <row r="381" ht="15.75" customHeight="1">
      <c r="A381" s="8"/>
      <c r="B381" s="3"/>
      <c r="C381" s="3"/>
      <c r="D381" s="11"/>
      <c r="E381" s="3"/>
      <c r="F381" s="3" t="str">
        <f t="array" ref="F381">IF($C381="","",IFERROR(INDEX('📝 Plan'!$B:$B,MATCH($C381,'📝 Plan'!$A:$A,0)),"Not in the plan"))</f>
        <v/>
      </c>
      <c r="G381" s="3" t="str">
        <f t="array" ref="G381">IF($C381="","",IFERROR(INDEX('📝 Plan'!$C:$C,MATCH($C381,'📝 Plan'!$A:$A,0)),""))</f>
        <v/>
      </c>
      <c r="H381" s="3"/>
    </row>
    <row r="382" ht="15.75" customHeight="1">
      <c r="A382" s="8"/>
      <c r="B382" s="3"/>
      <c r="C382" s="3"/>
      <c r="D382" s="11"/>
      <c r="E382" s="3"/>
      <c r="F382" s="3" t="str">
        <f t="array" ref="F382">IF($C382="","",IFERROR(INDEX('📝 Plan'!$B:$B,MATCH($C382,'📝 Plan'!$A:$A,0)),"Not in the plan"))</f>
        <v/>
      </c>
      <c r="G382" s="3" t="str">
        <f t="array" ref="G382">IF($C382="","",IFERROR(INDEX('📝 Plan'!$C:$C,MATCH($C382,'📝 Plan'!$A:$A,0)),""))</f>
        <v/>
      </c>
      <c r="H382" s="3"/>
    </row>
    <row r="383" ht="15.75" customHeight="1">
      <c r="A383" s="8"/>
      <c r="B383" s="3"/>
      <c r="C383" s="3"/>
      <c r="D383" s="11"/>
      <c r="E383" s="3"/>
      <c r="F383" s="3" t="str">
        <f t="array" ref="F383">IF($C383="","",IFERROR(INDEX('📝 Plan'!$B:$B,MATCH($C383,'📝 Plan'!$A:$A,0)),"Not in the plan"))</f>
        <v/>
      </c>
      <c r="G383" s="3" t="str">
        <f t="array" ref="G383">IF($C383="","",IFERROR(INDEX('📝 Plan'!$C:$C,MATCH($C383,'📝 Plan'!$A:$A,0)),""))</f>
        <v/>
      </c>
      <c r="H383" s="3"/>
    </row>
    <row r="384" ht="15.75" customHeight="1">
      <c r="A384" s="8"/>
      <c r="B384" s="3"/>
      <c r="C384" s="3"/>
      <c r="D384" s="11"/>
      <c r="E384" s="3"/>
      <c r="F384" s="3" t="str">
        <f t="array" ref="F384">IF($C384="","",IFERROR(INDEX('📝 Plan'!$B:$B,MATCH($C384,'📝 Plan'!$A:$A,0)),"Not in the plan"))</f>
        <v/>
      </c>
      <c r="G384" s="3" t="str">
        <f t="array" ref="G384">IF($C384="","",IFERROR(INDEX('📝 Plan'!$C:$C,MATCH($C384,'📝 Plan'!$A:$A,0)),""))</f>
        <v/>
      </c>
      <c r="H384" s="3"/>
    </row>
    <row r="385" ht="15.75" customHeight="1">
      <c r="A385" s="8"/>
      <c r="B385" s="3"/>
      <c r="C385" s="3"/>
      <c r="D385" s="11"/>
      <c r="E385" s="3"/>
      <c r="F385" s="3" t="str">
        <f t="array" ref="F385">IF($C385="","",IFERROR(INDEX('📝 Plan'!$B:$B,MATCH($C385,'📝 Plan'!$A:$A,0)),"Not in the plan"))</f>
        <v/>
      </c>
      <c r="G385" s="3" t="str">
        <f t="array" ref="G385">IF($C385="","",IFERROR(INDEX('📝 Plan'!$C:$C,MATCH($C385,'📝 Plan'!$A:$A,0)),""))</f>
        <v/>
      </c>
      <c r="H385" s="3"/>
    </row>
    <row r="386" ht="15.75" customHeight="1">
      <c r="A386" s="8"/>
      <c r="B386" s="3"/>
      <c r="C386" s="3"/>
      <c r="D386" s="11"/>
      <c r="E386" s="3"/>
      <c r="F386" s="3" t="str">
        <f t="array" ref="F386">IF($C386="","",IFERROR(INDEX('📝 Plan'!$B:$B,MATCH($C386,'📝 Plan'!$A:$A,0)),"Not in the plan"))</f>
        <v/>
      </c>
      <c r="G386" s="3" t="str">
        <f t="array" ref="G386">IF($C386="","",IFERROR(INDEX('📝 Plan'!$C:$C,MATCH($C386,'📝 Plan'!$A:$A,0)),""))</f>
        <v/>
      </c>
      <c r="H386" s="3"/>
    </row>
    <row r="387" ht="15.75" customHeight="1">
      <c r="A387" s="8"/>
      <c r="B387" s="3"/>
      <c r="C387" s="3"/>
      <c r="D387" s="11"/>
      <c r="E387" s="3"/>
      <c r="F387" s="3" t="str">
        <f t="array" ref="F387">IF($C387="","",IFERROR(INDEX('📝 Plan'!$B:$B,MATCH($C387,'📝 Plan'!$A:$A,0)),"Not in the plan"))</f>
        <v/>
      </c>
      <c r="G387" s="3" t="str">
        <f t="array" ref="G387">IF($C387="","",IFERROR(INDEX('📝 Plan'!$C:$C,MATCH($C387,'📝 Plan'!$A:$A,0)),""))</f>
        <v/>
      </c>
      <c r="H387" s="3"/>
    </row>
    <row r="388" ht="15.75" customHeight="1">
      <c r="A388" s="8"/>
      <c r="B388" s="3"/>
      <c r="C388" s="3"/>
      <c r="D388" s="11"/>
      <c r="E388" s="3"/>
      <c r="F388" s="3" t="str">
        <f t="array" ref="F388">IF($C388="","",IFERROR(INDEX('📝 Plan'!$B:$B,MATCH($C388,'📝 Plan'!$A:$A,0)),"Not in the plan"))</f>
        <v/>
      </c>
      <c r="G388" s="3" t="str">
        <f t="array" ref="G388">IF($C388="","",IFERROR(INDEX('📝 Plan'!$C:$C,MATCH($C388,'📝 Plan'!$A:$A,0)),""))</f>
        <v/>
      </c>
      <c r="H388" s="3"/>
    </row>
    <row r="389" ht="15.75" customHeight="1">
      <c r="A389" s="8"/>
      <c r="B389" s="3"/>
      <c r="C389" s="3"/>
      <c r="D389" s="11"/>
      <c r="E389" s="3"/>
      <c r="F389" s="3" t="str">
        <f t="array" ref="F389">IF($C389="","",IFERROR(INDEX('📝 Plan'!$B:$B,MATCH($C389,'📝 Plan'!$A:$A,0)),"Not in the plan"))</f>
        <v/>
      </c>
      <c r="G389" s="3" t="str">
        <f t="array" ref="G389">IF($C389="","",IFERROR(INDEX('📝 Plan'!$C:$C,MATCH($C389,'📝 Plan'!$A:$A,0)),""))</f>
        <v/>
      </c>
      <c r="H389" s="3"/>
    </row>
    <row r="390" ht="15.75" customHeight="1">
      <c r="A390" s="8"/>
      <c r="B390" s="3"/>
      <c r="C390" s="3"/>
      <c r="D390" s="11"/>
      <c r="E390" s="3"/>
      <c r="F390" s="3" t="str">
        <f t="array" ref="F390">IF($C390="","",IFERROR(INDEX('📝 Plan'!$B:$B,MATCH($C390,'📝 Plan'!$A:$A,0)),"Not in the plan"))</f>
        <v/>
      </c>
      <c r="G390" s="3" t="str">
        <f t="array" ref="G390">IF($C390="","",IFERROR(INDEX('📝 Plan'!$C:$C,MATCH($C390,'📝 Plan'!$A:$A,0)),""))</f>
        <v/>
      </c>
      <c r="H390" s="3"/>
    </row>
    <row r="391" ht="15.75" customHeight="1">
      <c r="A391" s="8"/>
      <c r="B391" s="3"/>
      <c r="C391" s="3"/>
      <c r="D391" s="11"/>
      <c r="E391" s="3"/>
      <c r="F391" s="3" t="str">
        <f t="array" ref="F391">IF($C391="","",IFERROR(INDEX('📝 Plan'!$B:$B,MATCH($C391,'📝 Plan'!$A:$A,0)),"Not in the plan"))</f>
        <v/>
      </c>
      <c r="G391" s="3" t="str">
        <f t="array" ref="G391">IF($C391="","",IFERROR(INDEX('📝 Plan'!$C:$C,MATCH($C391,'📝 Plan'!$A:$A,0)),""))</f>
        <v/>
      </c>
      <c r="H391" s="3"/>
    </row>
    <row r="392" ht="15.75" customHeight="1">
      <c r="A392" s="8"/>
      <c r="B392" s="3"/>
      <c r="C392" s="3"/>
      <c r="D392" s="11"/>
      <c r="E392" s="3"/>
      <c r="F392" s="3" t="str">
        <f t="array" ref="F392">IF($C392="","",IFERROR(INDEX('📝 Plan'!$B:$B,MATCH($C392,'📝 Plan'!$A:$A,0)),"Not in the plan"))</f>
        <v/>
      </c>
      <c r="G392" s="3" t="str">
        <f t="array" ref="G392">IF($C392="","",IFERROR(INDEX('📝 Plan'!$C:$C,MATCH($C392,'📝 Plan'!$A:$A,0)),""))</f>
        <v/>
      </c>
      <c r="H392" s="3"/>
    </row>
    <row r="393" ht="15.75" customHeight="1">
      <c r="A393" s="8"/>
      <c r="B393" s="3"/>
      <c r="C393" s="3"/>
      <c r="D393" s="11"/>
      <c r="E393" s="3"/>
      <c r="F393" s="3" t="str">
        <f t="array" ref="F393">IF($C393="","",IFERROR(INDEX('📝 Plan'!$B:$B,MATCH($C393,'📝 Plan'!$A:$A,0)),"Not in the plan"))</f>
        <v/>
      </c>
      <c r="G393" s="3" t="str">
        <f t="array" ref="G393">IF($C393="","",IFERROR(INDEX('📝 Plan'!$C:$C,MATCH($C393,'📝 Plan'!$A:$A,0)),""))</f>
        <v/>
      </c>
      <c r="H393" s="3"/>
    </row>
    <row r="394" ht="15.75" customHeight="1">
      <c r="A394" s="8"/>
      <c r="B394" s="3"/>
      <c r="C394" s="3"/>
      <c r="D394" s="11"/>
      <c r="E394" s="3"/>
      <c r="F394" s="3" t="str">
        <f t="array" ref="F394">IF($C394="","",IFERROR(INDEX('📝 Plan'!$B:$B,MATCH($C394,'📝 Plan'!$A:$A,0)),"Not in the plan"))</f>
        <v/>
      </c>
      <c r="G394" s="3" t="str">
        <f t="array" ref="G394">IF($C394="","",IFERROR(INDEX('📝 Plan'!$C:$C,MATCH($C394,'📝 Plan'!$A:$A,0)),""))</f>
        <v/>
      </c>
      <c r="H394" s="3"/>
    </row>
    <row r="395" ht="15.75" customHeight="1">
      <c r="A395" s="8"/>
      <c r="B395" s="3"/>
      <c r="C395" s="3"/>
      <c r="D395" s="11"/>
      <c r="E395" s="3"/>
      <c r="F395" s="3" t="str">
        <f t="array" ref="F395">IF($C395="","",IFERROR(INDEX('📝 Plan'!$B:$B,MATCH($C395,'📝 Plan'!$A:$A,0)),"Not in the plan"))</f>
        <v/>
      </c>
      <c r="G395" s="3" t="str">
        <f t="array" ref="G395">IF($C395="","",IFERROR(INDEX('📝 Plan'!$C:$C,MATCH($C395,'📝 Plan'!$A:$A,0)),""))</f>
        <v/>
      </c>
      <c r="H395" s="3"/>
    </row>
    <row r="396" ht="15.75" customHeight="1">
      <c r="A396" s="8"/>
      <c r="B396" s="3"/>
      <c r="C396" s="3"/>
      <c r="D396" s="11"/>
      <c r="E396" s="3"/>
      <c r="F396" s="3" t="str">
        <f t="array" ref="F396">IF($C396="","",IFERROR(INDEX('📝 Plan'!$B:$B,MATCH($C396,'📝 Plan'!$A:$A,0)),"Not in the plan"))</f>
        <v/>
      </c>
      <c r="G396" s="3" t="str">
        <f t="array" ref="G396">IF($C396="","",IFERROR(INDEX('📝 Plan'!$C:$C,MATCH($C396,'📝 Plan'!$A:$A,0)),""))</f>
        <v/>
      </c>
      <c r="H396" s="3"/>
    </row>
    <row r="397" ht="15.75" customHeight="1">
      <c r="A397" s="8"/>
      <c r="B397" s="3"/>
      <c r="C397" s="3"/>
      <c r="D397" s="11"/>
      <c r="E397" s="3"/>
      <c r="F397" s="3" t="str">
        <f t="array" ref="F397">IF($C397="","",IFERROR(INDEX('📝 Plan'!$B:$B,MATCH($C397,'📝 Plan'!$A:$A,0)),"Not in the plan"))</f>
        <v/>
      </c>
      <c r="G397" s="3" t="str">
        <f t="array" ref="G397">IF($C397="","",IFERROR(INDEX('📝 Plan'!$C:$C,MATCH($C397,'📝 Plan'!$A:$A,0)),""))</f>
        <v/>
      </c>
      <c r="H397" s="3"/>
    </row>
    <row r="398" ht="15.75" customHeight="1">
      <c r="A398" s="8"/>
      <c r="B398" s="3"/>
      <c r="C398" s="3"/>
      <c r="D398" s="11"/>
      <c r="E398" s="3"/>
      <c r="F398" s="3" t="str">
        <f t="array" ref="F398">IF($C398="","",IFERROR(INDEX('📝 Plan'!$B:$B,MATCH($C398,'📝 Plan'!$A:$A,0)),"Not in the plan"))</f>
        <v/>
      </c>
      <c r="G398" s="3" t="str">
        <f t="array" ref="G398">IF($C398="","",IFERROR(INDEX('📝 Plan'!$C:$C,MATCH($C398,'📝 Plan'!$A:$A,0)),""))</f>
        <v/>
      </c>
      <c r="H398" s="3"/>
    </row>
    <row r="399" ht="15.75" customHeight="1">
      <c r="A399" s="8"/>
      <c r="B399" s="3"/>
      <c r="C399" s="3"/>
      <c r="D399" s="11"/>
      <c r="E399" s="3"/>
      <c r="F399" s="3" t="str">
        <f t="array" ref="F399">IF($C399="","",IFERROR(INDEX('📝 Plan'!$B:$B,MATCH($C399,'📝 Plan'!$A:$A,0)),"Not in the plan"))</f>
        <v/>
      </c>
      <c r="G399" s="3" t="str">
        <f t="array" ref="G399">IF($C399="","",IFERROR(INDEX('📝 Plan'!$C:$C,MATCH($C399,'📝 Plan'!$A:$A,0)),""))</f>
        <v/>
      </c>
      <c r="H399" s="3"/>
    </row>
    <row r="400" ht="15.75" customHeight="1">
      <c r="A400" s="8"/>
      <c r="B400" s="3"/>
      <c r="C400" s="3"/>
      <c r="D400" s="11"/>
      <c r="E400" s="3"/>
      <c r="F400" s="3" t="str">
        <f t="array" ref="F400">IF($C400="","",IFERROR(INDEX('📝 Plan'!$B:$B,MATCH($C400,'📝 Plan'!$A:$A,0)),"Not in the plan"))</f>
        <v/>
      </c>
      <c r="G400" s="3" t="str">
        <f t="array" ref="G400">IF($C400="","",IFERROR(INDEX('📝 Plan'!$C:$C,MATCH($C400,'📝 Plan'!$A:$A,0)),""))</f>
        <v/>
      </c>
      <c r="H400" s="3"/>
    </row>
    <row r="401" ht="15.75" customHeight="1">
      <c r="A401" s="8"/>
      <c r="B401" s="3"/>
      <c r="C401" s="3"/>
      <c r="D401" s="11"/>
      <c r="E401" s="3"/>
      <c r="F401" s="3" t="str">
        <f t="array" ref="F401">IF($C401="","",IFERROR(INDEX('📝 Plan'!$B:$B,MATCH($C401,'📝 Plan'!$A:$A,0)),"Not in the plan"))</f>
        <v/>
      </c>
      <c r="G401" s="3" t="str">
        <f t="array" ref="G401">IF($C401="","",IFERROR(INDEX('📝 Plan'!$C:$C,MATCH($C401,'📝 Plan'!$A:$A,0)),""))</f>
        <v/>
      </c>
      <c r="H401" s="3"/>
    </row>
    <row r="402" ht="15.75" customHeight="1">
      <c r="A402" s="8"/>
      <c r="B402" s="3"/>
      <c r="C402" s="3"/>
      <c r="D402" s="11"/>
      <c r="E402" s="3"/>
      <c r="F402" s="3" t="str">
        <f t="array" ref="F402">IF($C402="","",IFERROR(INDEX('📝 Plan'!$B:$B,MATCH($C402,'📝 Plan'!$A:$A,0)),"Not in the plan"))</f>
        <v/>
      </c>
      <c r="G402" s="3" t="str">
        <f t="array" ref="G402">IF($C402="","",IFERROR(INDEX('📝 Plan'!$C:$C,MATCH($C402,'📝 Plan'!$A:$A,0)),""))</f>
        <v/>
      </c>
      <c r="H402" s="3"/>
    </row>
    <row r="403" ht="15.75" customHeight="1">
      <c r="A403" s="8"/>
      <c r="B403" s="3"/>
      <c r="C403" s="3"/>
      <c r="D403" s="11"/>
      <c r="E403" s="3"/>
      <c r="F403" s="3" t="str">
        <f t="array" ref="F403">IF($C403="","",IFERROR(INDEX('📝 Plan'!$B:$B,MATCH($C403,'📝 Plan'!$A:$A,0)),"Not in the plan"))</f>
        <v/>
      </c>
      <c r="G403" s="3" t="str">
        <f t="array" ref="G403">IF($C403="","",IFERROR(INDEX('📝 Plan'!$C:$C,MATCH($C403,'📝 Plan'!$A:$A,0)),""))</f>
        <v/>
      </c>
      <c r="H403" s="3"/>
    </row>
    <row r="404" ht="15.75" customHeight="1">
      <c r="A404" s="8"/>
      <c r="B404" s="3"/>
      <c r="C404" s="3"/>
      <c r="D404" s="11"/>
      <c r="E404" s="3"/>
      <c r="F404" s="3" t="str">
        <f t="array" ref="F404">IF($C404="","",IFERROR(INDEX('📝 Plan'!$B:$B,MATCH($C404,'📝 Plan'!$A:$A,0)),"Not in the plan"))</f>
        <v/>
      </c>
      <c r="G404" s="3" t="str">
        <f t="array" ref="G404">IF($C404="","",IFERROR(INDEX('📝 Plan'!$C:$C,MATCH($C404,'📝 Plan'!$A:$A,0)),""))</f>
        <v/>
      </c>
      <c r="H404" s="3"/>
    </row>
    <row r="405" ht="15.75" customHeight="1">
      <c r="A405" s="8"/>
      <c r="B405" s="3"/>
      <c r="C405" s="3"/>
      <c r="D405" s="11"/>
      <c r="E405" s="3"/>
      <c r="F405" s="3" t="str">
        <f t="array" ref="F405">IF($C405="","",IFERROR(INDEX('📝 Plan'!$B:$B,MATCH($C405,'📝 Plan'!$A:$A,0)),"Not in the plan"))</f>
        <v/>
      </c>
      <c r="G405" s="3" t="str">
        <f t="array" ref="G405">IF($C405="","",IFERROR(INDEX('📝 Plan'!$C:$C,MATCH($C405,'📝 Plan'!$A:$A,0)),""))</f>
        <v/>
      </c>
      <c r="H405" s="3"/>
    </row>
    <row r="406" ht="15.75" customHeight="1">
      <c r="A406" s="8"/>
      <c r="B406" s="3"/>
      <c r="C406" s="3"/>
      <c r="D406" s="11"/>
      <c r="E406" s="3"/>
      <c r="F406" s="3" t="str">
        <f t="array" ref="F406">IF($C406="","",IFERROR(INDEX('📝 Plan'!$B:$B,MATCH($C406,'📝 Plan'!$A:$A,0)),"Not in the plan"))</f>
        <v/>
      </c>
      <c r="G406" s="3" t="str">
        <f t="array" ref="G406">IF($C406="","",IFERROR(INDEX('📝 Plan'!$C:$C,MATCH($C406,'📝 Plan'!$A:$A,0)),""))</f>
        <v/>
      </c>
      <c r="H406" s="3"/>
    </row>
    <row r="407" ht="15.75" customHeight="1">
      <c r="A407" s="8"/>
      <c r="B407" s="3"/>
      <c r="C407" s="3"/>
      <c r="D407" s="11"/>
      <c r="E407" s="3"/>
      <c r="F407" s="3" t="str">
        <f t="array" ref="F407">IF($C407="","",IFERROR(INDEX('📝 Plan'!$B:$B,MATCH($C407,'📝 Plan'!$A:$A,0)),"Not in the plan"))</f>
        <v/>
      </c>
      <c r="G407" s="3" t="str">
        <f t="array" ref="G407">IF($C407="","",IFERROR(INDEX('📝 Plan'!$C:$C,MATCH($C407,'📝 Plan'!$A:$A,0)),""))</f>
        <v/>
      </c>
      <c r="H407" s="3"/>
    </row>
    <row r="408" ht="15.75" customHeight="1">
      <c r="A408" s="8"/>
      <c r="B408" s="3"/>
      <c r="C408" s="3"/>
      <c r="D408" s="11"/>
      <c r="E408" s="3"/>
      <c r="F408" s="3" t="str">
        <f t="array" ref="F408">IF($C408="","",IFERROR(INDEX('📝 Plan'!$B:$B,MATCH($C408,'📝 Plan'!$A:$A,0)),"Not in the plan"))</f>
        <v/>
      </c>
      <c r="G408" s="3" t="str">
        <f t="array" ref="G408">IF($C408="","",IFERROR(INDEX('📝 Plan'!$C:$C,MATCH($C408,'📝 Plan'!$A:$A,0)),""))</f>
        <v/>
      </c>
      <c r="H408" s="3"/>
    </row>
    <row r="409" ht="15.75" customHeight="1">
      <c r="A409" s="8"/>
      <c r="B409" s="3"/>
      <c r="C409" s="3"/>
      <c r="D409" s="11"/>
      <c r="E409" s="3"/>
      <c r="F409" s="3" t="str">
        <f t="array" ref="F409">IF($C409="","",IFERROR(INDEX('📝 Plan'!$B:$B,MATCH($C409,'📝 Plan'!$A:$A,0)),"Not in the plan"))</f>
        <v/>
      </c>
      <c r="G409" s="3" t="str">
        <f t="array" ref="G409">IF($C409="","",IFERROR(INDEX('📝 Plan'!$C:$C,MATCH($C409,'📝 Plan'!$A:$A,0)),""))</f>
        <v/>
      </c>
      <c r="H409" s="3"/>
    </row>
    <row r="410" ht="15.75" customHeight="1">
      <c r="A410" s="8"/>
      <c r="B410" s="3"/>
      <c r="C410" s="3"/>
      <c r="D410" s="11"/>
      <c r="E410" s="3"/>
      <c r="F410" s="3" t="str">
        <f t="array" ref="F410">IF($C410="","",IFERROR(INDEX('📝 Plan'!$B:$B,MATCH($C410,'📝 Plan'!$A:$A,0)),"Not in the plan"))</f>
        <v/>
      </c>
      <c r="G410" s="3" t="str">
        <f t="array" ref="G410">IF($C410="","",IFERROR(INDEX('📝 Plan'!$C:$C,MATCH($C410,'📝 Plan'!$A:$A,0)),""))</f>
        <v/>
      </c>
      <c r="H410" s="3"/>
    </row>
    <row r="411" ht="15.75" customHeight="1">
      <c r="A411" s="8"/>
      <c r="B411" s="3"/>
      <c r="C411" s="3"/>
      <c r="D411" s="11"/>
      <c r="E411" s="3"/>
      <c r="F411" s="3" t="str">
        <f t="array" ref="F411">IF($C411="","",IFERROR(INDEX('📝 Plan'!$B:$B,MATCH($C411,'📝 Plan'!$A:$A,0)),"Not in the plan"))</f>
        <v/>
      </c>
      <c r="G411" s="3" t="str">
        <f t="array" ref="G411">IF($C411="","",IFERROR(INDEX('📝 Plan'!$C:$C,MATCH($C411,'📝 Plan'!$A:$A,0)),""))</f>
        <v/>
      </c>
      <c r="H411" s="3"/>
    </row>
    <row r="412" ht="15.75" customHeight="1">
      <c r="A412" s="8"/>
      <c r="B412" s="3"/>
      <c r="C412" s="3"/>
      <c r="D412" s="11"/>
      <c r="E412" s="3"/>
      <c r="F412" s="3" t="str">
        <f t="array" ref="F412">IF($C412="","",IFERROR(INDEX('📝 Plan'!$B:$B,MATCH($C412,'📝 Plan'!$A:$A,0)),"Not in the plan"))</f>
        <v/>
      </c>
      <c r="G412" s="3" t="str">
        <f t="array" ref="G412">IF($C412="","",IFERROR(INDEX('📝 Plan'!$C:$C,MATCH($C412,'📝 Plan'!$A:$A,0)),""))</f>
        <v/>
      </c>
      <c r="H412" s="3"/>
    </row>
    <row r="413" ht="15.75" customHeight="1">
      <c r="A413" s="8"/>
      <c r="B413" s="3"/>
      <c r="C413" s="3"/>
      <c r="D413" s="11"/>
      <c r="E413" s="3"/>
      <c r="F413" s="3" t="str">
        <f t="array" ref="F413">IF($C413="","",IFERROR(INDEX('📝 Plan'!$B:$B,MATCH($C413,'📝 Plan'!$A:$A,0)),"Not in the plan"))</f>
        <v/>
      </c>
      <c r="G413" s="3" t="str">
        <f t="array" ref="G413">IF($C413="","",IFERROR(INDEX('📝 Plan'!$C:$C,MATCH($C413,'📝 Plan'!$A:$A,0)),""))</f>
        <v/>
      </c>
      <c r="H413" s="3"/>
    </row>
    <row r="414" ht="15.75" customHeight="1">
      <c r="A414" s="8"/>
      <c r="B414" s="3"/>
      <c r="C414" s="3"/>
      <c r="D414" s="11"/>
      <c r="E414" s="3"/>
      <c r="F414" s="3" t="str">
        <f t="array" ref="F414">IF($C414="","",IFERROR(INDEX('📝 Plan'!$B:$B,MATCH($C414,'📝 Plan'!$A:$A,0)),"Not in the plan"))</f>
        <v/>
      </c>
      <c r="G414" s="3" t="str">
        <f t="array" ref="G414">IF($C414="","",IFERROR(INDEX('📝 Plan'!$C:$C,MATCH($C414,'📝 Plan'!$A:$A,0)),""))</f>
        <v/>
      </c>
      <c r="H414" s="3"/>
    </row>
    <row r="415" ht="15.75" customHeight="1">
      <c r="A415" s="8"/>
      <c r="B415" s="3"/>
      <c r="C415" s="3"/>
      <c r="D415" s="11"/>
      <c r="E415" s="3"/>
      <c r="F415" s="3" t="str">
        <f t="array" ref="F415">IF($C415="","",IFERROR(INDEX('📝 Plan'!$B:$B,MATCH($C415,'📝 Plan'!$A:$A,0)),"Not in the plan"))</f>
        <v/>
      </c>
      <c r="G415" s="3" t="str">
        <f t="array" ref="G415">IF($C415="","",IFERROR(INDEX('📝 Plan'!$C:$C,MATCH($C415,'📝 Plan'!$A:$A,0)),""))</f>
        <v/>
      </c>
      <c r="H415" s="3"/>
    </row>
    <row r="416" ht="15.75" customHeight="1">
      <c r="A416" s="8"/>
      <c r="B416" s="3"/>
      <c r="C416" s="3"/>
      <c r="D416" s="11"/>
      <c r="E416" s="3"/>
      <c r="F416" s="3" t="str">
        <f t="array" ref="F416">IF($C416="","",IFERROR(INDEX('📝 Plan'!$B:$B,MATCH($C416,'📝 Plan'!$A:$A,0)),"Not in the plan"))</f>
        <v/>
      </c>
      <c r="G416" s="3" t="str">
        <f t="array" ref="G416">IF($C416="","",IFERROR(INDEX('📝 Plan'!$C:$C,MATCH($C416,'📝 Plan'!$A:$A,0)),""))</f>
        <v/>
      </c>
      <c r="H416" s="3"/>
    </row>
    <row r="417" ht="15.75" customHeight="1">
      <c r="A417" s="8"/>
      <c r="B417" s="3"/>
      <c r="C417" s="3"/>
      <c r="D417" s="11"/>
      <c r="E417" s="3"/>
      <c r="F417" s="3" t="str">
        <f t="array" ref="F417">IF($C417="","",IFERROR(INDEX('📝 Plan'!$B:$B,MATCH($C417,'📝 Plan'!$A:$A,0)),"Not in the plan"))</f>
        <v/>
      </c>
      <c r="G417" s="3" t="str">
        <f t="array" ref="G417">IF($C417="","",IFERROR(INDEX('📝 Plan'!$C:$C,MATCH($C417,'📝 Plan'!$A:$A,0)),""))</f>
        <v/>
      </c>
      <c r="H417" s="3"/>
    </row>
    <row r="418" ht="15.75" customHeight="1">
      <c r="A418" s="8"/>
      <c r="B418" s="3"/>
      <c r="C418" s="3"/>
      <c r="D418" s="11"/>
      <c r="E418" s="3"/>
      <c r="F418" s="3" t="str">
        <f t="array" ref="F418">IF($C418="","",IFERROR(INDEX('📝 Plan'!$B:$B,MATCH($C418,'📝 Plan'!$A:$A,0)),"Not in the plan"))</f>
        <v/>
      </c>
      <c r="G418" s="3" t="str">
        <f t="array" ref="G418">IF($C418="","",IFERROR(INDEX('📝 Plan'!$C:$C,MATCH($C418,'📝 Plan'!$A:$A,0)),""))</f>
        <v/>
      </c>
      <c r="H418" s="3"/>
    </row>
    <row r="419" ht="15.75" customHeight="1">
      <c r="A419" s="8"/>
      <c r="B419" s="3"/>
      <c r="C419" s="3"/>
      <c r="D419" s="11"/>
      <c r="E419" s="3"/>
      <c r="F419" s="3" t="str">
        <f t="array" ref="F419">IF($C419="","",IFERROR(INDEX('📝 Plan'!$B:$B,MATCH($C419,'📝 Plan'!$A:$A,0)),"Not in the plan"))</f>
        <v/>
      </c>
      <c r="G419" s="3" t="str">
        <f t="array" ref="G419">IF($C419="","",IFERROR(INDEX('📝 Plan'!$C:$C,MATCH($C419,'📝 Plan'!$A:$A,0)),""))</f>
        <v/>
      </c>
      <c r="H419" s="3"/>
    </row>
    <row r="420" ht="15.75" customHeight="1">
      <c r="A420" s="8"/>
      <c r="B420" s="3"/>
      <c r="C420" s="3"/>
      <c r="D420" s="11"/>
      <c r="E420" s="3"/>
      <c r="F420" s="3" t="str">
        <f t="array" ref="F420">IF($C420="","",IFERROR(INDEX('📝 Plan'!$B:$B,MATCH($C420,'📝 Plan'!$A:$A,0)),"Not in the plan"))</f>
        <v/>
      </c>
      <c r="G420" s="3" t="str">
        <f t="array" ref="G420">IF($C420="","",IFERROR(INDEX('📝 Plan'!$C:$C,MATCH($C420,'📝 Plan'!$A:$A,0)),""))</f>
        <v/>
      </c>
      <c r="H420" s="3"/>
    </row>
    <row r="421" ht="15.75" customHeight="1">
      <c r="A421" s="8"/>
      <c r="B421" s="3"/>
      <c r="C421" s="3"/>
      <c r="D421" s="11"/>
      <c r="E421" s="3"/>
      <c r="F421" s="3" t="str">
        <f t="array" ref="F421">IF($C421="","",IFERROR(INDEX('📝 Plan'!$B:$B,MATCH($C421,'📝 Plan'!$A:$A,0)),"Not in the plan"))</f>
        <v/>
      </c>
      <c r="G421" s="3" t="str">
        <f t="array" ref="G421">IF($C421="","",IFERROR(INDEX('📝 Plan'!$C:$C,MATCH($C421,'📝 Plan'!$A:$A,0)),""))</f>
        <v/>
      </c>
      <c r="H421" s="3"/>
    </row>
    <row r="422" ht="15.75" customHeight="1">
      <c r="A422" s="8"/>
      <c r="B422" s="3"/>
      <c r="C422" s="3"/>
      <c r="D422" s="11"/>
      <c r="E422" s="3"/>
      <c r="F422" s="3" t="str">
        <f t="array" ref="F422">IF($C422="","",IFERROR(INDEX('📝 Plan'!$B:$B,MATCH($C422,'📝 Plan'!$A:$A,0)),"Not in the plan"))</f>
        <v/>
      </c>
      <c r="G422" s="3" t="str">
        <f t="array" ref="G422">IF($C422="","",IFERROR(INDEX('📝 Plan'!$C:$C,MATCH($C422,'📝 Plan'!$A:$A,0)),""))</f>
        <v/>
      </c>
      <c r="H422" s="3"/>
    </row>
    <row r="423" ht="15.75" customHeight="1">
      <c r="A423" s="8"/>
      <c r="B423" s="3"/>
      <c r="C423" s="3"/>
      <c r="D423" s="11"/>
      <c r="E423" s="3"/>
      <c r="F423" s="3" t="str">
        <f t="array" ref="F423">IF($C423="","",IFERROR(INDEX('📝 Plan'!$B:$B,MATCH($C423,'📝 Plan'!$A:$A,0)),"Not in the plan"))</f>
        <v/>
      </c>
      <c r="G423" s="3" t="str">
        <f t="array" ref="G423">IF($C423="","",IFERROR(INDEX('📝 Plan'!$C:$C,MATCH($C423,'📝 Plan'!$A:$A,0)),""))</f>
        <v/>
      </c>
      <c r="H423" s="3"/>
    </row>
    <row r="424" ht="15.75" customHeight="1">
      <c r="A424" s="8"/>
      <c r="B424" s="3"/>
      <c r="C424" s="3"/>
      <c r="D424" s="11"/>
      <c r="E424" s="3"/>
      <c r="F424" s="3" t="str">
        <f t="array" ref="F424">IF($C424="","",IFERROR(INDEX('📝 Plan'!$B:$B,MATCH($C424,'📝 Plan'!$A:$A,0)),"Not in the plan"))</f>
        <v/>
      </c>
      <c r="G424" s="3" t="str">
        <f t="array" ref="G424">IF($C424="","",IFERROR(INDEX('📝 Plan'!$C:$C,MATCH($C424,'📝 Plan'!$A:$A,0)),""))</f>
        <v/>
      </c>
      <c r="H424" s="3"/>
    </row>
    <row r="425" ht="15.75" customHeight="1">
      <c r="A425" s="8"/>
      <c r="B425" s="3"/>
      <c r="C425" s="3"/>
      <c r="D425" s="11"/>
      <c r="E425" s="3"/>
      <c r="F425" s="3" t="str">
        <f t="array" ref="F425">IF($C425="","",IFERROR(INDEX('📝 Plan'!$B:$B,MATCH($C425,'📝 Plan'!$A:$A,0)),"Not in the plan"))</f>
        <v/>
      </c>
      <c r="G425" s="3" t="str">
        <f t="array" ref="G425">IF($C425="","",IFERROR(INDEX('📝 Plan'!$C:$C,MATCH($C425,'📝 Plan'!$A:$A,0)),""))</f>
        <v/>
      </c>
      <c r="H425" s="3"/>
    </row>
    <row r="426" ht="15.75" customHeight="1">
      <c r="A426" s="8"/>
      <c r="B426" s="3"/>
      <c r="C426" s="3"/>
      <c r="D426" s="11"/>
      <c r="E426" s="3"/>
      <c r="F426" s="3" t="str">
        <f t="array" ref="F426">IF($C426="","",IFERROR(INDEX('📝 Plan'!$B:$B,MATCH($C426,'📝 Plan'!$A:$A,0)),"Not in the plan"))</f>
        <v/>
      </c>
      <c r="G426" s="3" t="str">
        <f t="array" ref="G426">IF($C426="","",IFERROR(INDEX('📝 Plan'!$C:$C,MATCH($C426,'📝 Plan'!$A:$A,0)),""))</f>
        <v/>
      </c>
      <c r="H426" s="3"/>
    </row>
    <row r="427" ht="15.75" customHeight="1">
      <c r="A427" s="8"/>
      <c r="B427" s="3"/>
      <c r="C427" s="3"/>
      <c r="D427" s="11"/>
      <c r="E427" s="3"/>
      <c r="F427" s="3" t="str">
        <f t="array" ref="F427">IF($C427="","",IFERROR(INDEX('📝 Plan'!$B:$B,MATCH($C427,'📝 Plan'!$A:$A,0)),"Not in the plan"))</f>
        <v/>
      </c>
      <c r="G427" s="3" t="str">
        <f t="array" ref="G427">IF($C427="","",IFERROR(INDEX('📝 Plan'!$C:$C,MATCH($C427,'📝 Plan'!$A:$A,0)),""))</f>
        <v/>
      </c>
      <c r="H427" s="3"/>
    </row>
    <row r="428" ht="15.75" customHeight="1">
      <c r="A428" s="8"/>
      <c r="B428" s="3"/>
      <c r="C428" s="3"/>
      <c r="D428" s="11"/>
      <c r="E428" s="3"/>
      <c r="F428" s="3" t="str">
        <f t="array" ref="F428">IF($C428="","",IFERROR(INDEX('📝 Plan'!$B:$B,MATCH($C428,'📝 Plan'!$A:$A,0)),"Not in the plan"))</f>
        <v/>
      </c>
      <c r="G428" s="3" t="str">
        <f t="array" ref="G428">IF($C428="","",IFERROR(INDEX('📝 Plan'!$C:$C,MATCH($C428,'📝 Plan'!$A:$A,0)),""))</f>
        <v/>
      </c>
      <c r="H428" s="3"/>
    </row>
    <row r="429" ht="15.75" customHeight="1">
      <c r="A429" s="8"/>
      <c r="B429" s="3"/>
      <c r="C429" s="3"/>
      <c r="D429" s="11"/>
      <c r="E429" s="3"/>
      <c r="F429" s="3" t="str">
        <f t="array" ref="F429">IF($C429="","",IFERROR(INDEX('📝 Plan'!$B:$B,MATCH($C429,'📝 Plan'!$A:$A,0)),"Not in the plan"))</f>
        <v/>
      </c>
      <c r="G429" s="3" t="str">
        <f t="array" ref="G429">IF($C429="","",IFERROR(INDEX('📝 Plan'!$C:$C,MATCH($C429,'📝 Plan'!$A:$A,0)),""))</f>
        <v/>
      </c>
      <c r="H429" s="3"/>
    </row>
    <row r="430" ht="15.75" customHeight="1">
      <c r="A430" s="8"/>
      <c r="B430" s="3"/>
      <c r="C430" s="3"/>
      <c r="D430" s="11"/>
      <c r="E430" s="3"/>
      <c r="F430" s="3" t="str">
        <f t="array" ref="F430">IF($C430="","",IFERROR(INDEX('📝 Plan'!$B:$B,MATCH($C430,'📝 Plan'!$A:$A,0)),"Not in the plan"))</f>
        <v/>
      </c>
      <c r="G430" s="3" t="str">
        <f t="array" ref="G430">IF($C430="","",IFERROR(INDEX('📝 Plan'!$C:$C,MATCH($C430,'📝 Plan'!$A:$A,0)),""))</f>
        <v/>
      </c>
      <c r="H430" s="3"/>
    </row>
    <row r="431" ht="15.75" customHeight="1">
      <c r="A431" s="8"/>
      <c r="B431" s="3"/>
      <c r="C431" s="3"/>
      <c r="D431" s="11"/>
      <c r="E431" s="3"/>
      <c r="F431" s="3" t="str">
        <f t="array" ref="F431">IF($C431="","",IFERROR(INDEX('📝 Plan'!$B:$B,MATCH($C431,'📝 Plan'!$A:$A,0)),"Not in the plan"))</f>
        <v/>
      </c>
      <c r="G431" s="3" t="str">
        <f t="array" ref="G431">IF($C431="","",IFERROR(INDEX('📝 Plan'!$C:$C,MATCH($C431,'📝 Plan'!$A:$A,0)),""))</f>
        <v/>
      </c>
      <c r="H431" s="3"/>
    </row>
    <row r="432" ht="15.75" customHeight="1">
      <c r="A432" s="8"/>
      <c r="B432" s="3"/>
      <c r="C432" s="3"/>
      <c r="D432" s="11"/>
      <c r="E432" s="3"/>
      <c r="F432" s="3" t="str">
        <f t="array" ref="F432">IF($C432="","",IFERROR(INDEX('📝 Plan'!$B:$B,MATCH($C432,'📝 Plan'!$A:$A,0)),"Not in the plan"))</f>
        <v/>
      </c>
      <c r="G432" s="3" t="str">
        <f t="array" ref="G432">IF($C432="","",IFERROR(INDEX('📝 Plan'!$C:$C,MATCH($C432,'📝 Plan'!$A:$A,0)),""))</f>
        <v/>
      </c>
      <c r="H432" s="3"/>
    </row>
    <row r="433" ht="15.75" customHeight="1">
      <c r="A433" s="8"/>
      <c r="B433" s="3"/>
      <c r="C433" s="3"/>
      <c r="D433" s="11"/>
      <c r="E433" s="3"/>
      <c r="F433" s="3" t="str">
        <f t="array" ref="F433">IF($C433="","",IFERROR(INDEX('📝 Plan'!$B:$B,MATCH($C433,'📝 Plan'!$A:$A,0)),"Not in the plan"))</f>
        <v/>
      </c>
      <c r="G433" s="3" t="str">
        <f t="array" ref="G433">IF($C433="","",IFERROR(INDEX('📝 Plan'!$C:$C,MATCH($C433,'📝 Plan'!$A:$A,0)),""))</f>
        <v/>
      </c>
      <c r="H433" s="3"/>
    </row>
    <row r="434" ht="15.75" customHeight="1">
      <c r="A434" s="8"/>
      <c r="B434" s="3"/>
      <c r="C434" s="3"/>
      <c r="D434" s="11"/>
      <c r="E434" s="3"/>
      <c r="F434" s="3" t="str">
        <f t="array" ref="F434">IF($C434="","",IFERROR(INDEX('📝 Plan'!$B:$B,MATCH($C434,'📝 Plan'!$A:$A,0)),"Not in the plan"))</f>
        <v/>
      </c>
      <c r="G434" s="3" t="str">
        <f t="array" ref="G434">IF($C434="","",IFERROR(INDEX('📝 Plan'!$C:$C,MATCH($C434,'📝 Plan'!$A:$A,0)),""))</f>
        <v/>
      </c>
      <c r="H434" s="3"/>
    </row>
    <row r="435" ht="15.75" customHeight="1">
      <c r="A435" s="8"/>
      <c r="B435" s="3"/>
      <c r="C435" s="3"/>
      <c r="D435" s="11"/>
      <c r="E435" s="3"/>
      <c r="F435" s="3" t="str">
        <f t="array" ref="F435">IF($C435="","",IFERROR(INDEX('📝 Plan'!$B:$B,MATCH($C435,'📝 Plan'!$A:$A,0)),"Not in the plan"))</f>
        <v/>
      </c>
      <c r="G435" s="3" t="str">
        <f t="array" ref="G435">IF($C435="","",IFERROR(INDEX('📝 Plan'!$C:$C,MATCH($C435,'📝 Plan'!$A:$A,0)),""))</f>
        <v/>
      </c>
      <c r="H435" s="3"/>
    </row>
    <row r="436" ht="15.75" customHeight="1">
      <c r="A436" s="8"/>
      <c r="B436" s="3"/>
      <c r="C436" s="3"/>
      <c r="D436" s="11"/>
      <c r="E436" s="3"/>
      <c r="F436" s="3" t="str">
        <f t="array" ref="F436">IF($C436="","",IFERROR(INDEX('📝 Plan'!$B:$B,MATCH($C436,'📝 Plan'!$A:$A,0)),"Not in the plan"))</f>
        <v/>
      </c>
      <c r="G436" s="3" t="str">
        <f t="array" ref="G436">IF($C436="","",IFERROR(INDEX('📝 Plan'!$C:$C,MATCH($C436,'📝 Plan'!$A:$A,0)),""))</f>
        <v/>
      </c>
      <c r="H436" s="3"/>
    </row>
    <row r="437" ht="15.75" customHeight="1">
      <c r="A437" s="8"/>
      <c r="B437" s="3"/>
      <c r="C437" s="3"/>
      <c r="D437" s="11"/>
      <c r="E437" s="3"/>
      <c r="F437" s="3" t="str">
        <f t="array" ref="F437">IF($C437="","",IFERROR(INDEX('📝 Plan'!$B:$B,MATCH($C437,'📝 Plan'!$A:$A,0)),"Not in the plan"))</f>
        <v/>
      </c>
      <c r="G437" s="3" t="str">
        <f t="array" ref="G437">IF($C437="","",IFERROR(INDEX('📝 Plan'!$C:$C,MATCH($C437,'📝 Plan'!$A:$A,0)),""))</f>
        <v/>
      </c>
      <c r="H437" s="3"/>
    </row>
    <row r="438" ht="15.75" customHeight="1">
      <c r="A438" s="8"/>
      <c r="B438" s="3"/>
      <c r="C438" s="3"/>
      <c r="D438" s="11"/>
      <c r="E438" s="3"/>
      <c r="F438" s="3" t="str">
        <f t="array" ref="F438">IF($C438="","",IFERROR(INDEX('📝 Plan'!$B:$B,MATCH($C438,'📝 Plan'!$A:$A,0)),"Not in the plan"))</f>
        <v/>
      </c>
      <c r="G438" s="3" t="str">
        <f t="array" ref="G438">IF($C438="","",IFERROR(INDEX('📝 Plan'!$C:$C,MATCH($C438,'📝 Plan'!$A:$A,0)),""))</f>
        <v/>
      </c>
      <c r="H438" s="3"/>
    </row>
    <row r="439" ht="15.75" customHeight="1">
      <c r="A439" s="8"/>
      <c r="B439" s="3"/>
      <c r="C439" s="3"/>
      <c r="D439" s="11"/>
      <c r="E439" s="3"/>
      <c r="F439" s="3" t="str">
        <f t="array" ref="F439">IF($C439="","",IFERROR(INDEX('📝 Plan'!$B:$B,MATCH($C439,'📝 Plan'!$A:$A,0)),"Not in the plan"))</f>
        <v/>
      </c>
      <c r="G439" s="3" t="str">
        <f t="array" ref="G439">IF($C439="","",IFERROR(INDEX('📝 Plan'!$C:$C,MATCH($C439,'📝 Plan'!$A:$A,0)),""))</f>
        <v/>
      </c>
      <c r="H439" s="3"/>
    </row>
    <row r="440" ht="15.75" customHeight="1">
      <c r="A440" s="8"/>
      <c r="B440" s="3"/>
      <c r="C440" s="3"/>
      <c r="D440" s="11"/>
      <c r="E440" s="3"/>
      <c r="F440" s="3" t="str">
        <f t="array" ref="F440">IF($C440="","",IFERROR(INDEX('📝 Plan'!$B:$B,MATCH($C440,'📝 Plan'!$A:$A,0)),"Not in the plan"))</f>
        <v/>
      </c>
      <c r="G440" s="3" t="str">
        <f t="array" ref="G440">IF($C440="","",IFERROR(INDEX('📝 Plan'!$C:$C,MATCH($C440,'📝 Plan'!$A:$A,0)),""))</f>
        <v/>
      </c>
      <c r="H440" s="3"/>
    </row>
    <row r="441" ht="15.75" customHeight="1">
      <c r="A441" s="8"/>
      <c r="B441" s="3"/>
      <c r="C441" s="3"/>
      <c r="D441" s="11"/>
      <c r="E441" s="3"/>
      <c r="F441" s="3" t="str">
        <f t="array" ref="F441">IF($C441="","",IFERROR(INDEX('📝 Plan'!$B:$B,MATCH($C441,'📝 Plan'!$A:$A,0)),"Not in the plan"))</f>
        <v/>
      </c>
      <c r="G441" s="3" t="str">
        <f t="array" ref="G441">IF($C441="","",IFERROR(INDEX('📝 Plan'!$C:$C,MATCH($C441,'📝 Plan'!$A:$A,0)),""))</f>
        <v/>
      </c>
      <c r="H441" s="3"/>
    </row>
    <row r="442" ht="15.75" customHeight="1">
      <c r="A442" s="8"/>
      <c r="B442" s="3"/>
      <c r="C442" s="3"/>
      <c r="D442" s="11"/>
      <c r="E442" s="3"/>
      <c r="F442" s="3" t="str">
        <f t="array" ref="F442">IF($C442="","",IFERROR(INDEX('📝 Plan'!$B:$B,MATCH($C442,'📝 Plan'!$A:$A,0)),"Not in the plan"))</f>
        <v/>
      </c>
      <c r="G442" s="3" t="str">
        <f t="array" ref="G442">IF($C442="","",IFERROR(INDEX('📝 Plan'!$C:$C,MATCH($C442,'📝 Plan'!$A:$A,0)),""))</f>
        <v/>
      </c>
      <c r="H442" s="3"/>
    </row>
    <row r="443" ht="15.75" customHeight="1">
      <c r="A443" s="8"/>
      <c r="B443" s="3"/>
      <c r="C443" s="3"/>
      <c r="D443" s="11"/>
      <c r="E443" s="3"/>
      <c r="F443" s="3" t="str">
        <f t="array" ref="F443">IF($C443="","",IFERROR(INDEX('📝 Plan'!$B:$B,MATCH($C443,'📝 Plan'!$A:$A,0)),"Not in the plan"))</f>
        <v/>
      </c>
      <c r="G443" s="3" t="str">
        <f t="array" ref="G443">IF($C443="","",IFERROR(INDEX('📝 Plan'!$C:$C,MATCH($C443,'📝 Plan'!$A:$A,0)),""))</f>
        <v/>
      </c>
      <c r="H443" s="3"/>
    </row>
    <row r="444" ht="15.75" customHeight="1">
      <c r="A444" s="8"/>
      <c r="B444" s="3"/>
      <c r="C444" s="3"/>
      <c r="D444" s="11"/>
      <c r="E444" s="3"/>
      <c r="F444" s="3" t="str">
        <f t="array" ref="F444">IF($C444="","",IFERROR(INDEX('📝 Plan'!$B:$B,MATCH($C444,'📝 Plan'!$A:$A,0)),"Not in the plan"))</f>
        <v/>
      </c>
      <c r="G444" s="3" t="str">
        <f t="array" ref="G444">IF($C444="","",IFERROR(INDEX('📝 Plan'!$C:$C,MATCH($C444,'📝 Plan'!$A:$A,0)),""))</f>
        <v/>
      </c>
      <c r="H444" s="3"/>
    </row>
    <row r="445" ht="15.75" customHeight="1">
      <c r="A445" s="8"/>
      <c r="B445" s="3"/>
      <c r="C445" s="3"/>
      <c r="D445" s="11"/>
      <c r="E445" s="3"/>
      <c r="F445" s="3" t="str">
        <f t="array" ref="F445">IF($C445="","",IFERROR(INDEX('📝 Plan'!$B:$B,MATCH($C445,'📝 Plan'!$A:$A,0)),"Not in the plan"))</f>
        <v/>
      </c>
      <c r="G445" s="3" t="str">
        <f t="array" ref="G445">IF($C445="","",IFERROR(INDEX('📝 Plan'!$C:$C,MATCH($C445,'📝 Plan'!$A:$A,0)),""))</f>
        <v/>
      </c>
      <c r="H445" s="3"/>
    </row>
    <row r="446" ht="15.75" customHeight="1">
      <c r="A446" s="8"/>
      <c r="B446" s="3"/>
      <c r="C446" s="3"/>
      <c r="D446" s="11"/>
      <c r="E446" s="3"/>
      <c r="F446" s="3" t="str">
        <f t="array" ref="F446">IF($C446="","",IFERROR(INDEX('📝 Plan'!$B:$B,MATCH($C446,'📝 Plan'!$A:$A,0)),"Not in the plan"))</f>
        <v/>
      </c>
      <c r="G446" s="3" t="str">
        <f t="array" ref="G446">IF($C446="","",IFERROR(INDEX('📝 Plan'!$C:$C,MATCH($C446,'📝 Plan'!$A:$A,0)),""))</f>
        <v/>
      </c>
      <c r="H446" s="3"/>
    </row>
    <row r="447" ht="15.75" customHeight="1">
      <c r="A447" s="8"/>
      <c r="B447" s="3"/>
      <c r="C447" s="3"/>
      <c r="D447" s="11"/>
      <c r="E447" s="3"/>
      <c r="F447" s="3" t="str">
        <f t="array" ref="F447">IF($C447="","",IFERROR(INDEX('📝 Plan'!$B:$B,MATCH($C447,'📝 Plan'!$A:$A,0)),"Not in the plan"))</f>
        <v/>
      </c>
      <c r="G447" s="3" t="str">
        <f t="array" ref="G447">IF($C447="","",IFERROR(INDEX('📝 Plan'!$C:$C,MATCH($C447,'📝 Plan'!$A:$A,0)),""))</f>
        <v/>
      </c>
      <c r="H447" s="3"/>
    </row>
    <row r="448" ht="15.75" customHeight="1">
      <c r="A448" s="8"/>
      <c r="B448" s="3"/>
      <c r="C448" s="3"/>
      <c r="D448" s="11"/>
      <c r="E448" s="3"/>
      <c r="F448" s="3" t="str">
        <f t="array" ref="F448">IF($C448="","",IFERROR(INDEX('📝 Plan'!$B:$B,MATCH($C448,'📝 Plan'!$A:$A,0)),"Not in the plan"))</f>
        <v/>
      </c>
      <c r="G448" s="3" t="str">
        <f t="array" ref="G448">IF($C448="","",IFERROR(INDEX('📝 Plan'!$C:$C,MATCH($C448,'📝 Plan'!$A:$A,0)),""))</f>
        <v/>
      </c>
      <c r="H448" s="3"/>
    </row>
    <row r="449" ht="15.75" customHeight="1">
      <c r="A449" s="8"/>
      <c r="B449" s="3"/>
      <c r="C449" s="3"/>
      <c r="D449" s="11"/>
      <c r="E449" s="3"/>
      <c r="F449" s="3" t="str">
        <f t="array" ref="F449">IF($C449="","",IFERROR(INDEX('📝 Plan'!$B:$B,MATCH($C449,'📝 Plan'!$A:$A,0)),"Not in the plan"))</f>
        <v/>
      </c>
      <c r="G449" s="3" t="str">
        <f t="array" ref="G449">IF($C449="","",IFERROR(INDEX('📝 Plan'!$C:$C,MATCH($C449,'📝 Plan'!$A:$A,0)),""))</f>
        <v/>
      </c>
      <c r="H449" s="3"/>
    </row>
    <row r="450" ht="15.75" customHeight="1">
      <c r="A450" s="8"/>
      <c r="B450" s="3"/>
      <c r="C450" s="3"/>
      <c r="D450" s="11"/>
      <c r="E450" s="3"/>
      <c r="F450" s="3" t="str">
        <f t="array" ref="F450">IF($C450="","",IFERROR(INDEX('📝 Plan'!$B:$B,MATCH($C450,'📝 Plan'!$A:$A,0)),"Not in the plan"))</f>
        <v/>
      </c>
      <c r="G450" s="3" t="str">
        <f t="array" ref="G450">IF($C450="","",IFERROR(INDEX('📝 Plan'!$C:$C,MATCH($C450,'📝 Plan'!$A:$A,0)),""))</f>
        <v/>
      </c>
      <c r="H450" s="3"/>
    </row>
    <row r="451" ht="15.75" customHeight="1">
      <c r="A451" s="8"/>
      <c r="B451" s="3"/>
      <c r="C451" s="3"/>
      <c r="D451" s="11"/>
      <c r="E451" s="3"/>
      <c r="F451" s="3" t="str">
        <f t="array" ref="F451">IF($C451="","",IFERROR(INDEX('📝 Plan'!$B:$B,MATCH($C451,'📝 Plan'!$A:$A,0)),"Not in the plan"))</f>
        <v/>
      </c>
      <c r="G451" s="3" t="str">
        <f t="array" ref="G451">IF($C451="","",IFERROR(INDEX('📝 Plan'!$C:$C,MATCH($C451,'📝 Plan'!$A:$A,0)),""))</f>
        <v/>
      </c>
      <c r="H451" s="3"/>
    </row>
    <row r="452" ht="15.75" customHeight="1">
      <c r="A452" s="8"/>
      <c r="B452" s="3"/>
      <c r="C452" s="3"/>
      <c r="D452" s="11"/>
      <c r="E452" s="3"/>
      <c r="F452" s="3" t="str">
        <f t="array" ref="F452">IF($C452="","",IFERROR(INDEX('📝 Plan'!$B:$B,MATCH($C452,'📝 Plan'!$A:$A,0)),"Not in the plan"))</f>
        <v/>
      </c>
      <c r="G452" s="3" t="str">
        <f t="array" ref="G452">IF($C452="","",IFERROR(INDEX('📝 Plan'!$C:$C,MATCH($C452,'📝 Plan'!$A:$A,0)),""))</f>
        <v/>
      </c>
      <c r="H452" s="3"/>
    </row>
    <row r="453" ht="15.75" customHeight="1">
      <c r="A453" s="8"/>
      <c r="B453" s="3"/>
      <c r="C453" s="3"/>
      <c r="D453" s="11"/>
      <c r="E453" s="3"/>
      <c r="F453" s="3" t="str">
        <f t="array" ref="F453">IF($C453="","",IFERROR(INDEX('📝 Plan'!$B:$B,MATCH($C453,'📝 Plan'!$A:$A,0)),"Not in the plan"))</f>
        <v/>
      </c>
      <c r="G453" s="3" t="str">
        <f t="array" ref="G453">IF($C453="","",IFERROR(INDEX('📝 Plan'!$C:$C,MATCH($C453,'📝 Plan'!$A:$A,0)),""))</f>
        <v/>
      </c>
      <c r="H453" s="3"/>
    </row>
    <row r="454" ht="15.75" customHeight="1">
      <c r="A454" s="8"/>
      <c r="B454" s="3"/>
      <c r="C454" s="3"/>
      <c r="D454" s="11"/>
      <c r="E454" s="3"/>
      <c r="F454" s="3" t="str">
        <f t="array" ref="F454">IF($C454="","",IFERROR(INDEX('📝 Plan'!$B:$B,MATCH($C454,'📝 Plan'!$A:$A,0)),"Not in the plan"))</f>
        <v/>
      </c>
      <c r="G454" s="3" t="str">
        <f t="array" ref="G454">IF($C454="","",IFERROR(INDEX('📝 Plan'!$C:$C,MATCH($C454,'📝 Plan'!$A:$A,0)),""))</f>
        <v/>
      </c>
      <c r="H454" s="3"/>
    </row>
    <row r="455" ht="15.75" customHeight="1">
      <c r="A455" s="8"/>
      <c r="B455" s="3"/>
      <c r="C455" s="3"/>
      <c r="D455" s="11"/>
      <c r="E455" s="3"/>
      <c r="F455" s="3" t="str">
        <f t="array" ref="F455">IF($C455="","",IFERROR(INDEX('📝 Plan'!$B:$B,MATCH($C455,'📝 Plan'!$A:$A,0)),"Not in the plan"))</f>
        <v/>
      </c>
      <c r="G455" s="3" t="str">
        <f t="array" ref="G455">IF($C455="","",IFERROR(INDEX('📝 Plan'!$C:$C,MATCH($C455,'📝 Plan'!$A:$A,0)),""))</f>
        <v/>
      </c>
      <c r="H455" s="3"/>
    </row>
    <row r="456" ht="15.75" customHeight="1">
      <c r="A456" s="8"/>
      <c r="B456" s="3"/>
      <c r="C456" s="3"/>
      <c r="D456" s="11"/>
      <c r="E456" s="3"/>
      <c r="F456" s="3" t="str">
        <f t="array" ref="F456">IF($C456="","",IFERROR(INDEX('📝 Plan'!$B:$B,MATCH($C456,'📝 Plan'!$A:$A,0)),"Not in the plan"))</f>
        <v/>
      </c>
      <c r="G456" s="3" t="str">
        <f t="array" ref="G456">IF($C456="","",IFERROR(INDEX('📝 Plan'!$C:$C,MATCH($C456,'📝 Plan'!$A:$A,0)),""))</f>
        <v/>
      </c>
      <c r="H456" s="3"/>
    </row>
    <row r="457" ht="15.75" customHeight="1">
      <c r="A457" s="8"/>
      <c r="B457" s="3"/>
      <c r="C457" s="3"/>
      <c r="D457" s="11"/>
      <c r="E457" s="3"/>
      <c r="F457" s="3" t="str">
        <f t="array" ref="F457">IF($C457="","",IFERROR(INDEX('📝 Plan'!$B:$B,MATCH($C457,'📝 Plan'!$A:$A,0)),"Not in the plan"))</f>
        <v/>
      </c>
      <c r="G457" s="3" t="str">
        <f t="array" ref="G457">IF($C457="","",IFERROR(INDEX('📝 Plan'!$C:$C,MATCH($C457,'📝 Plan'!$A:$A,0)),""))</f>
        <v/>
      </c>
      <c r="H457" s="3"/>
    </row>
    <row r="458" ht="15.75" customHeight="1">
      <c r="A458" s="8"/>
      <c r="B458" s="3"/>
      <c r="C458" s="3"/>
      <c r="D458" s="11"/>
      <c r="E458" s="3"/>
      <c r="F458" s="3" t="str">
        <f t="array" ref="F458">IF($C458="","",IFERROR(INDEX('📝 Plan'!$B:$B,MATCH($C458,'📝 Plan'!$A:$A,0)),"Not in the plan"))</f>
        <v/>
      </c>
      <c r="G458" s="3" t="str">
        <f t="array" ref="G458">IF($C458="","",IFERROR(INDEX('📝 Plan'!$C:$C,MATCH($C458,'📝 Plan'!$A:$A,0)),""))</f>
        <v/>
      </c>
      <c r="H458" s="3"/>
    </row>
    <row r="459" ht="15.75" customHeight="1">
      <c r="A459" s="8"/>
      <c r="B459" s="3"/>
      <c r="C459" s="3"/>
      <c r="D459" s="11"/>
      <c r="E459" s="3"/>
      <c r="F459" s="3" t="str">
        <f t="array" ref="F459">IF($C459="","",IFERROR(INDEX('📝 Plan'!$B:$B,MATCH($C459,'📝 Plan'!$A:$A,0)),"Not in the plan"))</f>
        <v/>
      </c>
      <c r="G459" s="3" t="str">
        <f t="array" ref="G459">IF($C459="","",IFERROR(INDEX('📝 Plan'!$C:$C,MATCH($C459,'📝 Plan'!$A:$A,0)),""))</f>
        <v/>
      </c>
      <c r="H459" s="3"/>
    </row>
    <row r="460" ht="15.75" customHeight="1">
      <c r="A460" s="8"/>
      <c r="B460" s="3"/>
      <c r="C460" s="3"/>
      <c r="D460" s="11"/>
      <c r="E460" s="3"/>
      <c r="F460" s="3" t="str">
        <f t="array" ref="F460">IF($C460="","",IFERROR(INDEX('📝 Plan'!$B:$B,MATCH($C460,'📝 Plan'!$A:$A,0)),"Not in the plan"))</f>
        <v/>
      </c>
      <c r="G460" s="3" t="str">
        <f t="array" ref="G460">IF($C460="","",IFERROR(INDEX('📝 Plan'!$C:$C,MATCH($C460,'📝 Plan'!$A:$A,0)),""))</f>
        <v/>
      </c>
      <c r="H460" s="3"/>
    </row>
    <row r="461" ht="15.75" customHeight="1">
      <c r="A461" s="8"/>
      <c r="B461" s="3"/>
      <c r="C461" s="3"/>
      <c r="D461" s="11"/>
      <c r="E461" s="3"/>
      <c r="F461" s="3" t="str">
        <f t="array" ref="F461">IF($C461="","",IFERROR(INDEX('📝 Plan'!$B:$B,MATCH($C461,'📝 Plan'!$A:$A,0)),"Not in the plan"))</f>
        <v/>
      </c>
      <c r="G461" s="3" t="str">
        <f t="array" ref="G461">IF($C461="","",IFERROR(INDEX('📝 Plan'!$C:$C,MATCH($C461,'📝 Plan'!$A:$A,0)),""))</f>
        <v/>
      </c>
      <c r="H461" s="3"/>
    </row>
    <row r="462" ht="15.75" customHeight="1">
      <c r="A462" s="8"/>
      <c r="B462" s="3"/>
      <c r="C462" s="3"/>
      <c r="D462" s="11"/>
      <c r="E462" s="3"/>
      <c r="F462" s="3" t="str">
        <f t="array" ref="F462">IF($C462="","",IFERROR(INDEX('📝 Plan'!$B:$B,MATCH($C462,'📝 Plan'!$A:$A,0)),"Not in the plan"))</f>
        <v/>
      </c>
      <c r="G462" s="3" t="str">
        <f t="array" ref="G462">IF($C462="","",IFERROR(INDEX('📝 Plan'!$C:$C,MATCH($C462,'📝 Plan'!$A:$A,0)),""))</f>
        <v/>
      </c>
      <c r="H462" s="3"/>
    </row>
    <row r="463" ht="15.75" customHeight="1">
      <c r="A463" s="8"/>
      <c r="B463" s="3"/>
      <c r="C463" s="3"/>
      <c r="D463" s="11"/>
      <c r="E463" s="3"/>
      <c r="F463" s="3" t="str">
        <f t="array" ref="F463">IF($C463="","",IFERROR(INDEX('📝 Plan'!$B:$B,MATCH($C463,'📝 Plan'!$A:$A,0)),"Not in the plan"))</f>
        <v/>
      </c>
      <c r="G463" s="3" t="str">
        <f t="array" ref="G463">IF($C463="","",IFERROR(INDEX('📝 Plan'!$C:$C,MATCH($C463,'📝 Plan'!$A:$A,0)),""))</f>
        <v/>
      </c>
      <c r="H463" s="3"/>
    </row>
    <row r="464" ht="15.75" customHeight="1">
      <c r="A464" s="8"/>
      <c r="B464" s="3"/>
      <c r="C464" s="3"/>
      <c r="D464" s="11"/>
      <c r="E464" s="3"/>
      <c r="F464" s="3" t="str">
        <f t="array" ref="F464">IF($C464="","",IFERROR(INDEX('📝 Plan'!$B:$B,MATCH($C464,'📝 Plan'!$A:$A,0)),"Not in the plan"))</f>
        <v/>
      </c>
      <c r="G464" s="3" t="str">
        <f t="array" ref="G464">IF($C464="","",IFERROR(INDEX('📝 Plan'!$C:$C,MATCH($C464,'📝 Plan'!$A:$A,0)),""))</f>
        <v/>
      </c>
      <c r="H464" s="3"/>
    </row>
    <row r="465" ht="15.75" customHeight="1">
      <c r="A465" s="8"/>
      <c r="B465" s="3"/>
      <c r="C465" s="3"/>
      <c r="D465" s="11"/>
      <c r="E465" s="3"/>
      <c r="F465" s="3" t="str">
        <f t="array" ref="F465">IF($C465="","",IFERROR(INDEX('📝 Plan'!$B:$B,MATCH($C465,'📝 Plan'!$A:$A,0)),"Not in the plan"))</f>
        <v/>
      </c>
      <c r="G465" s="3" t="str">
        <f t="array" ref="G465">IF($C465="","",IFERROR(INDEX('📝 Plan'!$C:$C,MATCH($C465,'📝 Plan'!$A:$A,0)),""))</f>
        <v/>
      </c>
      <c r="H465" s="3"/>
    </row>
    <row r="466" ht="15.75" customHeight="1">
      <c r="A466" s="8"/>
      <c r="B466" s="3"/>
      <c r="C466" s="3"/>
      <c r="D466" s="11"/>
      <c r="E466" s="3"/>
      <c r="F466" s="3" t="str">
        <f t="array" ref="F466">IF($C466="","",IFERROR(INDEX('📝 Plan'!$B:$B,MATCH($C466,'📝 Plan'!$A:$A,0)),"Not in the plan"))</f>
        <v/>
      </c>
      <c r="G466" s="3" t="str">
        <f t="array" ref="G466">IF($C466="","",IFERROR(INDEX('📝 Plan'!$C:$C,MATCH($C466,'📝 Plan'!$A:$A,0)),""))</f>
        <v/>
      </c>
      <c r="H466" s="3"/>
    </row>
    <row r="467" ht="15.75" customHeight="1">
      <c r="A467" s="8"/>
      <c r="B467" s="3"/>
      <c r="C467" s="3"/>
      <c r="D467" s="11"/>
      <c r="E467" s="3"/>
      <c r="F467" s="3" t="str">
        <f t="array" ref="F467">IF($C467="","",IFERROR(INDEX('📝 Plan'!$B:$B,MATCH($C467,'📝 Plan'!$A:$A,0)),"Not in the plan"))</f>
        <v/>
      </c>
      <c r="G467" s="3" t="str">
        <f t="array" ref="G467">IF($C467="","",IFERROR(INDEX('📝 Plan'!$C:$C,MATCH($C467,'📝 Plan'!$A:$A,0)),""))</f>
        <v/>
      </c>
      <c r="H467" s="3"/>
    </row>
    <row r="468" ht="15.75" customHeight="1">
      <c r="A468" s="8"/>
      <c r="B468" s="3"/>
      <c r="C468" s="3"/>
      <c r="D468" s="11"/>
      <c r="E468" s="3"/>
      <c r="F468" s="3" t="str">
        <f t="array" ref="F468">IF($C468="","",IFERROR(INDEX('📝 Plan'!$B:$B,MATCH($C468,'📝 Plan'!$A:$A,0)),"Not in the plan"))</f>
        <v/>
      </c>
      <c r="G468" s="3" t="str">
        <f t="array" ref="G468">IF($C468="","",IFERROR(INDEX('📝 Plan'!$C:$C,MATCH($C468,'📝 Plan'!$A:$A,0)),""))</f>
        <v/>
      </c>
      <c r="H468" s="3"/>
    </row>
    <row r="469" ht="15.75" customHeight="1">
      <c r="A469" s="8"/>
      <c r="B469" s="3"/>
      <c r="C469" s="3"/>
      <c r="D469" s="11"/>
      <c r="E469" s="3"/>
      <c r="F469" s="3" t="str">
        <f t="array" ref="F469">IF($C469="","",IFERROR(INDEX('📝 Plan'!$B:$B,MATCH($C469,'📝 Plan'!$A:$A,0)),"Not in the plan"))</f>
        <v/>
      </c>
      <c r="G469" s="3" t="str">
        <f t="array" ref="G469">IF($C469="","",IFERROR(INDEX('📝 Plan'!$C:$C,MATCH($C469,'📝 Plan'!$A:$A,0)),""))</f>
        <v/>
      </c>
      <c r="H469" s="3"/>
    </row>
    <row r="470" ht="15.75" customHeight="1">
      <c r="A470" s="8"/>
      <c r="B470" s="3"/>
      <c r="C470" s="3"/>
      <c r="D470" s="11"/>
      <c r="E470" s="3"/>
      <c r="F470" s="3" t="str">
        <f t="array" ref="F470">IF($C470="","",IFERROR(INDEX('📝 Plan'!$B:$B,MATCH($C470,'📝 Plan'!$A:$A,0)),"Not in the plan"))</f>
        <v/>
      </c>
      <c r="G470" s="3" t="str">
        <f t="array" ref="G470">IF($C470="","",IFERROR(INDEX('📝 Plan'!$C:$C,MATCH($C470,'📝 Plan'!$A:$A,0)),""))</f>
        <v/>
      </c>
      <c r="H470" s="3"/>
    </row>
    <row r="471" ht="15.75" customHeight="1">
      <c r="A471" s="8"/>
      <c r="B471" s="3"/>
      <c r="C471" s="3"/>
      <c r="D471" s="11"/>
      <c r="E471" s="3"/>
      <c r="F471" s="3" t="str">
        <f t="array" ref="F471">IF($C471="","",IFERROR(INDEX('📝 Plan'!$B:$B,MATCH($C471,'📝 Plan'!$A:$A,0)),"Not in the plan"))</f>
        <v/>
      </c>
      <c r="G471" s="3" t="str">
        <f t="array" ref="G471">IF($C471="","",IFERROR(INDEX('📝 Plan'!$C:$C,MATCH($C471,'📝 Plan'!$A:$A,0)),""))</f>
        <v/>
      </c>
      <c r="H471" s="3"/>
    </row>
    <row r="472" ht="15.75" customHeight="1">
      <c r="A472" s="8"/>
      <c r="B472" s="3"/>
      <c r="C472" s="3"/>
      <c r="D472" s="11"/>
      <c r="E472" s="3"/>
      <c r="F472" s="3" t="str">
        <f t="array" ref="F472">IF($C472="","",IFERROR(INDEX('📝 Plan'!$B:$B,MATCH($C472,'📝 Plan'!$A:$A,0)),"Not in the plan"))</f>
        <v/>
      </c>
      <c r="G472" s="3" t="str">
        <f t="array" ref="G472">IF($C472="","",IFERROR(INDEX('📝 Plan'!$C:$C,MATCH($C472,'📝 Plan'!$A:$A,0)),""))</f>
        <v/>
      </c>
      <c r="H472" s="3"/>
    </row>
    <row r="473" ht="15.75" customHeight="1">
      <c r="A473" s="8"/>
      <c r="B473" s="3"/>
      <c r="C473" s="3"/>
      <c r="D473" s="11"/>
      <c r="E473" s="3"/>
      <c r="F473" s="3" t="str">
        <f t="array" ref="F473">IF($C473="","",IFERROR(INDEX('📝 Plan'!$B:$B,MATCH($C473,'📝 Plan'!$A:$A,0)),"Not in the plan"))</f>
        <v/>
      </c>
      <c r="G473" s="3" t="str">
        <f t="array" ref="G473">IF($C473="","",IFERROR(INDEX('📝 Plan'!$C:$C,MATCH($C473,'📝 Plan'!$A:$A,0)),""))</f>
        <v/>
      </c>
      <c r="H473" s="3"/>
    </row>
    <row r="474" ht="15.75" customHeight="1">
      <c r="A474" s="8"/>
      <c r="B474" s="3"/>
      <c r="C474" s="3"/>
      <c r="D474" s="11"/>
      <c r="E474" s="3"/>
      <c r="F474" s="3" t="str">
        <f t="array" ref="F474">IF($C474="","",IFERROR(INDEX('📝 Plan'!$B:$B,MATCH($C474,'📝 Plan'!$A:$A,0)),"Not in the plan"))</f>
        <v/>
      </c>
      <c r="G474" s="3" t="str">
        <f t="array" ref="G474">IF($C474="","",IFERROR(INDEX('📝 Plan'!$C:$C,MATCH($C474,'📝 Plan'!$A:$A,0)),""))</f>
        <v/>
      </c>
      <c r="H474" s="3"/>
    </row>
    <row r="475" ht="15.75" customHeight="1">
      <c r="A475" s="8"/>
      <c r="B475" s="3"/>
      <c r="C475" s="3"/>
      <c r="D475" s="11"/>
      <c r="E475" s="3"/>
      <c r="F475" s="3" t="str">
        <f t="array" ref="F475">IF($C475="","",IFERROR(INDEX('📝 Plan'!$B:$B,MATCH($C475,'📝 Plan'!$A:$A,0)),"Not in the plan"))</f>
        <v/>
      </c>
      <c r="G475" s="3" t="str">
        <f t="array" ref="G475">IF($C475="","",IFERROR(INDEX('📝 Plan'!$C:$C,MATCH($C475,'📝 Plan'!$A:$A,0)),""))</f>
        <v/>
      </c>
      <c r="H475" s="3"/>
    </row>
    <row r="476" ht="15.75" customHeight="1">
      <c r="A476" s="8"/>
      <c r="B476" s="3"/>
      <c r="C476" s="3"/>
      <c r="D476" s="11"/>
      <c r="E476" s="3"/>
      <c r="F476" s="3" t="str">
        <f t="array" ref="F476">IF($C476="","",IFERROR(INDEX('📝 Plan'!$B:$B,MATCH($C476,'📝 Plan'!$A:$A,0)),"Not in the plan"))</f>
        <v/>
      </c>
      <c r="G476" s="3" t="str">
        <f t="array" ref="G476">IF($C476="","",IFERROR(INDEX('📝 Plan'!$C:$C,MATCH($C476,'📝 Plan'!$A:$A,0)),""))</f>
        <v/>
      </c>
      <c r="H476" s="3"/>
    </row>
    <row r="477" ht="15.75" customHeight="1">
      <c r="A477" s="8"/>
      <c r="B477" s="3"/>
      <c r="C477" s="3"/>
      <c r="D477" s="11"/>
      <c r="E477" s="3"/>
      <c r="F477" s="3" t="str">
        <f t="array" ref="F477">IF($C477="","",IFERROR(INDEX('📝 Plan'!$B:$B,MATCH($C477,'📝 Plan'!$A:$A,0)),"Not in the plan"))</f>
        <v/>
      </c>
      <c r="G477" s="3" t="str">
        <f t="array" ref="G477">IF($C477="","",IFERROR(INDEX('📝 Plan'!$C:$C,MATCH($C477,'📝 Plan'!$A:$A,0)),""))</f>
        <v/>
      </c>
      <c r="H477" s="3"/>
    </row>
    <row r="478" ht="15.75" customHeight="1">
      <c r="A478" s="8"/>
      <c r="B478" s="3"/>
      <c r="C478" s="3"/>
      <c r="D478" s="11"/>
      <c r="E478" s="3"/>
      <c r="F478" s="3" t="str">
        <f t="array" ref="F478">IF($C478="","",IFERROR(INDEX('📝 Plan'!$B:$B,MATCH($C478,'📝 Plan'!$A:$A,0)),"Not in the plan"))</f>
        <v/>
      </c>
      <c r="G478" s="3" t="str">
        <f t="array" ref="G478">IF($C478="","",IFERROR(INDEX('📝 Plan'!$C:$C,MATCH($C478,'📝 Plan'!$A:$A,0)),""))</f>
        <v/>
      </c>
      <c r="H478" s="3"/>
    </row>
    <row r="479" ht="15.75" customHeight="1">
      <c r="A479" s="8"/>
      <c r="B479" s="3"/>
      <c r="C479" s="3"/>
      <c r="D479" s="11"/>
      <c r="E479" s="3"/>
      <c r="F479" s="3" t="str">
        <f t="array" ref="F479">IF($C479="","",IFERROR(INDEX('📝 Plan'!$B:$B,MATCH($C479,'📝 Plan'!$A:$A,0)),"Not in the plan"))</f>
        <v/>
      </c>
      <c r="G479" s="3" t="str">
        <f t="array" ref="G479">IF($C479="","",IFERROR(INDEX('📝 Plan'!$C:$C,MATCH($C479,'📝 Plan'!$A:$A,0)),""))</f>
        <v/>
      </c>
      <c r="H479" s="3"/>
    </row>
    <row r="480" ht="15.75" customHeight="1">
      <c r="A480" s="8"/>
      <c r="B480" s="3"/>
      <c r="C480" s="3"/>
      <c r="D480" s="11"/>
      <c r="E480" s="3"/>
      <c r="F480" s="3" t="str">
        <f t="array" ref="F480">IF($C480="","",IFERROR(INDEX('📝 Plan'!$B:$B,MATCH($C480,'📝 Plan'!$A:$A,0)),"Not in the plan"))</f>
        <v/>
      </c>
      <c r="G480" s="3" t="str">
        <f t="array" ref="G480">IF($C480="","",IFERROR(INDEX('📝 Plan'!$C:$C,MATCH($C480,'📝 Plan'!$A:$A,0)),""))</f>
        <v/>
      </c>
      <c r="H480" s="3"/>
    </row>
    <row r="481" ht="15.75" customHeight="1">
      <c r="A481" s="8"/>
      <c r="B481" s="3"/>
      <c r="C481" s="3"/>
      <c r="D481" s="11"/>
      <c r="E481" s="3"/>
      <c r="F481" s="3" t="str">
        <f t="array" ref="F481">IF($C481="","",IFERROR(INDEX('📝 Plan'!$B:$B,MATCH($C481,'📝 Plan'!$A:$A,0)),"Not in the plan"))</f>
        <v/>
      </c>
      <c r="G481" s="3" t="str">
        <f t="array" ref="G481">IF($C481="","",IFERROR(INDEX('📝 Plan'!$C:$C,MATCH($C481,'📝 Plan'!$A:$A,0)),""))</f>
        <v/>
      </c>
      <c r="H481" s="3"/>
    </row>
    <row r="482" ht="15.75" customHeight="1">
      <c r="A482" s="8"/>
      <c r="B482" s="3"/>
      <c r="C482" s="3"/>
      <c r="D482" s="11"/>
      <c r="E482" s="3"/>
      <c r="F482" s="3" t="str">
        <f t="array" ref="F482">IF($C482="","",IFERROR(INDEX('📝 Plan'!$B:$B,MATCH($C482,'📝 Plan'!$A:$A,0)),"Not in the plan"))</f>
        <v/>
      </c>
      <c r="G482" s="3" t="str">
        <f t="array" ref="G482">IF($C482="","",IFERROR(INDEX('📝 Plan'!$C:$C,MATCH($C482,'📝 Plan'!$A:$A,0)),""))</f>
        <v/>
      </c>
      <c r="H482" s="3"/>
    </row>
    <row r="483" ht="15.75" customHeight="1">
      <c r="A483" s="8"/>
      <c r="B483" s="3"/>
      <c r="C483" s="3"/>
      <c r="D483" s="11"/>
      <c r="E483" s="3"/>
      <c r="F483" s="3" t="str">
        <f t="array" ref="F483">IF($C483="","",IFERROR(INDEX('📝 Plan'!$B:$B,MATCH($C483,'📝 Plan'!$A:$A,0)),"Not in the plan"))</f>
        <v/>
      </c>
      <c r="G483" s="3" t="str">
        <f t="array" ref="G483">IF($C483="","",IFERROR(INDEX('📝 Plan'!$C:$C,MATCH($C483,'📝 Plan'!$A:$A,0)),""))</f>
        <v/>
      </c>
      <c r="H483" s="3"/>
    </row>
    <row r="484" ht="15.75" customHeight="1">
      <c r="A484" s="8"/>
      <c r="B484" s="3"/>
      <c r="C484" s="3"/>
      <c r="D484" s="11"/>
      <c r="E484" s="3"/>
      <c r="F484" s="3" t="str">
        <f t="array" ref="F484">IF($C484="","",IFERROR(INDEX('📝 Plan'!$B:$B,MATCH($C484,'📝 Plan'!$A:$A,0)),"Not in the plan"))</f>
        <v/>
      </c>
      <c r="G484" s="3" t="str">
        <f t="array" ref="G484">IF($C484="","",IFERROR(INDEX('📝 Plan'!$C:$C,MATCH($C484,'📝 Plan'!$A:$A,0)),""))</f>
        <v/>
      </c>
      <c r="H484" s="3"/>
    </row>
    <row r="485" ht="15.75" customHeight="1">
      <c r="A485" s="8"/>
      <c r="B485" s="3"/>
      <c r="C485" s="3"/>
      <c r="D485" s="11"/>
      <c r="E485" s="3"/>
      <c r="F485" s="3" t="str">
        <f t="array" ref="F485">IF($C485="","",IFERROR(INDEX('📝 Plan'!$B:$B,MATCH($C485,'📝 Plan'!$A:$A,0)),"Not in the plan"))</f>
        <v/>
      </c>
      <c r="G485" s="3" t="str">
        <f t="array" ref="G485">IF($C485="","",IFERROR(INDEX('📝 Plan'!$C:$C,MATCH($C485,'📝 Plan'!$A:$A,0)),""))</f>
        <v/>
      </c>
      <c r="H485" s="3"/>
    </row>
    <row r="486" ht="15.75" customHeight="1">
      <c r="A486" s="8"/>
      <c r="B486" s="3"/>
      <c r="C486" s="3"/>
      <c r="D486" s="11"/>
      <c r="E486" s="3"/>
      <c r="F486" s="3" t="str">
        <f t="array" ref="F486">IF($C486="","",IFERROR(INDEX('📝 Plan'!$B:$B,MATCH($C486,'📝 Plan'!$A:$A,0)),"Not in the plan"))</f>
        <v/>
      </c>
      <c r="G486" s="3" t="str">
        <f t="array" ref="G486">IF($C486="","",IFERROR(INDEX('📝 Plan'!$C:$C,MATCH($C486,'📝 Plan'!$A:$A,0)),""))</f>
        <v/>
      </c>
      <c r="H486" s="3"/>
    </row>
    <row r="487" ht="15.75" customHeight="1">
      <c r="A487" s="8"/>
      <c r="B487" s="3"/>
      <c r="C487" s="3"/>
      <c r="D487" s="11"/>
      <c r="E487" s="3"/>
      <c r="F487" s="3" t="str">
        <f t="array" ref="F487">IF($C487="","",IFERROR(INDEX('📝 Plan'!$B:$B,MATCH($C487,'📝 Plan'!$A:$A,0)),"Not in the plan"))</f>
        <v/>
      </c>
      <c r="G487" s="3" t="str">
        <f t="array" ref="G487">IF($C487="","",IFERROR(INDEX('📝 Plan'!$C:$C,MATCH($C487,'📝 Plan'!$A:$A,0)),""))</f>
        <v/>
      </c>
      <c r="H487" s="3"/>
    </row>
    <row r="488" ht="15.75" customHeight="1">
      <c r="A488" s="8"/>
      <c r="B488" s="3"/>
      <c r="C488" s="3"/>
      <c r="D488" s="11"/>
      <c r="E488" s="3"/>
      <c r="F488" s="3" t="str">
        <f t="array" ref="F488">IF($C488="","",IFERROR(INDEX('📝 Plan'!$B:$B,MATCH($C488,'📝 Plan'!$A:$A,0)),"Not in the plan"))</f>
        <v/>
      </c>
      <c r="G488" s="3" t="str">
        <f t="array" ref="G488">IF($C488="","",IFERROR(INDEX('📝 Plan'!$C:$C,MATCH($C488,'📝 Plan'!$A:$A,0)),""))</f>
        <v/>
      </c>
      <c r="H488" s="3"/>
    </row>
    <row r="489" ht="15.75" customHeight="1">
      <c r="A489" s="8"/>
      <c r="B489" s="3"/>
      <c r="C489" s="3"/>
      <c r="D489" s="11"/>
      <c r="E489" s="3"/>
      <c r="F489" s="3" t="str">
        <f t="array" ref="F489">IF($C489="","",IFERROR(INDEX('📝 Plan'!$B:$B,MATCH($C489,'📝 Plan'!$A:$A,0)),"Not in the plan"))</f>
        <v/>
      </c>
      <c r="G489" s="3" t="str">
        <f t="array" ref="G489">IF($C489="","",IFERROR(INDEX('📝 Plan'!$C:$C,MATCH($C489,'📝 Plan'!$A:$A,0)),""))</f>
        <v/>
      </c>
      <c r="H489" s="3"/>
    </row>
    <row r="490" ht="15.75" customHeight="1">
      <c r="A490" s="8"/>
      <c r="B490" s="3"/>
      <c r="C490" s="3"/>
      <c r="D490" s="11"/>
      <c r="E490" s="3"/>
      <c r="F490" s="3" t="str">
        <f t="array" ref="F490">IF($C490="","",IFERROR(INDEX('📝 Plan'!$B:$B,MATCH($C490,'📝 Plan'!$A:$A,0)),"Not in the plan"))</f>
        <v/>
      </c>
      <c r="G490" s="3" t="str">
        <f t="array" ref="G490">IF($C490="","",IFERROR(INDEX('📝 Plan'!$C:$C,MATCH($C490,'📝 Plan'!$A:$A,0)),""))</f>
        <v/>
      </c>
      <c r="H490" s="3"/>
    </row>
    <row r="491" ht="15.75" customHeight="1">
      <c r="A491" s="8"/>
      <c r="B491" s="3"/>
      <c r="C491" s="3"/>
      <c r="D491" s="11"/>
      <c r="E491" s="3"/>
      <c r="F491" s="3" t="str">
        <f t="array" ref="F491">IF($C491="","",IFERROR(INDEX('📝 Plan'!$B:$B,MATCH($C491,'📝 Plan'!$A:$A,0)),"Not in the plan"))</f>
        <v/>
      </c>
      <c r="G491" s="3" t="str">
        <f t="array" ref="G491">IF($C491="","",IFERROR(INDEX('📝 Plan'!$C:$C,MATCH($C491,'📝 Plan'!$A:$A,0)),""))</f>
        <v/>
      </c>
      <c r="H491" s="3"/>
    </row>
    <row r="492" ht="15.75" customHeight="1">
      <c r="A492" s="8"/>
      <c r="B492" s="3"/>
      <c r="C492" s="3"/>
      <c r="D492" s="11"/>
      <c r="E492" s="3"/>
      <c r="F492" s="3" t="str">
        <f t="array" ref="F492">IF($C492="","",IFERROR(INDEX('📝 Plan'!$B:$B,MATCH($C492,'📝 Plan'!$A:$A,0)),"Not in the plan"))</f>
        <v/>
      </c>
      <c r="G492" s="3" t="str">
        <f t="array" ref="G492">IF($C492="","",IFERROR(INDEX('📝 Plan'!$C:$C,MATCH($C492,'📝 Plan'!$A:$A,0)),""))</f>
        <v/>
      </c>
      <c r="H492" s="3"/>
    </row>
    <row r="493" ht="15.75" customHeight="1">
      <c r="A493" s="8"/>
      <c r="B493" s="3"/>
      <c r="C493" s="3"/>
      <c r="D493" s="11"/>
      <c r="E493" s="3"/>
      <c r="F493" s="3" t="str">
        <f t="array" ref="F493">IF($C493="","",IFERROR(INDEX('📝 Plan'!$B:$B,MATCH($C493,'📝 Plan'!$A:$A,0)),"Not in the plan"))</f>
        <v/>
      </c>
      <c r="G493" s="3" t="str">
        <f t="array" ref="G493">IF($C493="","",IFERROR(INDEX('📝 Plan'!$C:$C,MATCH($C493,'📝 Plan'!$A:$A,0)),""))</f>
        <v/>
      </c>
      <c r="H493" s="3"/>
    </row>
    <row r="494" ht="15.75" customHeight="1">
      <c r="A494" s="8"/>
      <c r="B494" s="3"/>
      <c r="C494" s="3"/>
      <c r="D494" s="11"/>
      <c r="E494" s="3"/>
      <c r="F494" s="3" t="str">
        <f t="array" ref="F494">IF($C494="","",IFERROR(INDEX('📝 Plan'!$B:$B,MATCH($C494,'📝 Plan'!$A:$A,0)),"Not in the plan"))</f>
        <v/>
      </c>
      <c r="G494" s="3" t="str">
        <f t="array" ref="G494">IF($C494="","",IFERROR(INDEX('📝 Plan'!$C:$C,MATCH($C494,'📝 Plan'!$A:$A,0)),""))</f>
        <v/>
      </c>
      <c r="H494" s="3"/>
    </row>
    <row r="495" ht="15.75" customHeight="1">
      <c r="A495" s="8"/>
      <c r="B495" s="3"/>
      <c r="C495" s="3"/>
      <c r="D495" s="11"/>
      <c r="E495" s="3"/>
      <c r="F495" s="3" t="str">
        <f t="array" ref="F495">IF($C495="","",IFERROR(INDEX('📝 Plan'!$B:$B,MATCH($C495,'📝 Plan'!$A:$A,0)),"Not in the plan"))</f>
        <v/>
      </c>
      <c r="G495" s="3" t="str">
        <f t="array" ref="G495">IF($C495="","",IFERROR(INDEX('📝 Plan'!$C:$C,MATCH($C495,'📝 Plan'!$A:$A,0)),""))</f>
        <v/>
      </c>
      <c r="H495" s="3"/>
    </row>
    <row r="496" ht="15.75" customHeight="1">
      <c r="A496" s="8"/>
      <c r="B496" s="3"/>
      <c r="C496" s="3"/>
      <c r="D496" s="11"/>
      <c r="E496" s="3"/>
      <c r="F496" s="3" t="str">
        <f t="array" ref="F496">IF($C496="","",IFERROR(INDEX('📝 Plan'!$B:$B,MATCH($C496,'📝 Plan'!$A:$A,0)),"Not in the plan"))</f>
        <v/>
      </c>
      <c r="G496" s="3" t="str">
        <f t="array" ref="G496">IF($C496="","",IFERROR(INDEX('📝 Plan'!$C:$C,MATCH($C496,'📝 Plan'!$A:$A,0)),""))</f>
        <v/>
      </c>
      <c r="H496" s="3"/>
    </row>
    <row r="497" ht="15.75" customHeight="1">
      <c r="A497" s="8"/>
      <c r="B497" s="3"/>
      <c r="C497" s="3"/>
      <c r="D497" s="11"/>
      <c r="E497" s="3"/>
      <c r="F497" s="3" t="str">
        <f t="array" ref="F497">IF($C497="","",IFERROR(INDEX('📝 Plan'!$B:$B,MATCH($C497,'📝 Plan'!$A:$A,0)),"Not in the plan"))</f>
        <v/>
      </c>
      <c r="G497" s="3" t="str">
        <f t="array" ref="G497">IF($C497="","",IFERROR(INDEX('📝 Plan'!$C:$C,MATCH($C497,'📝 Plan'!$A:$A,0)),""))</f>
        <v/>
      </c>
      <c r="H497" s="3"/>
    </row>
    <row r="498" ht="15.75" customHeight="1">
      <c r="A498" s="8"/>
      <c r="B498" s="3"/>
      <c r="C498" s="3"/>
      <c r="D498" s="11"/>
      <c r="E498" s="3"/>
      <c r="F498" s="3" t="str">
        <f t="array" ref="F498">IF($C498="","",IFERROR(INDEX('📝 Plan'!$B:$B,MATCH($C498,'📝 Plan'!$A:$A,0)),"Not in the plan"))</f>
        <v/>
      </c>
      <c r="G498" s="3" t="str">
        <f t="array" ref="G498">IF($C498="","",IFERROR(INDEX('📝 Plan'!$C:$C,MATCH($C498,'📝 Plan'!$A:$A,0)),""))</f>
        <v/>
      </c>
      <c r="H498" s="3"/>
    </row>
    <row r="499" ht="15.75" customHeight="1">
      <c r="A499" s="8"/>
      <c r="B499" s="3"/>
      <c r="C499" s="3"/>
      <c r="D499" s="11"/>
      <c r="E499" s="3"/>
      <c r="F499" s="3" t="str">
        <f t="array" ref="F499">IF($C499="","",IFERROR(INDEX('📝 Plan'!$B:$B,MATCH($C499,'📝 Plan'!$A:$A,0)),"Not in the plan"))</f>
        <v/>
      </c>
      <c r="G499" s="3" t="str">
        <f t="array" ref="G499">IF($C499="","",IFERROR(INDEX('📝 Plan'!$C:$C,MATCH($C499,'📝 Plan'!$A:$A,0)),""))</f>
        <v/>
      </c>
      <c r="H499" s="3"/>
    </row>
    <row r="500" ht="15.75" customHeight="1">
      <c r="A500" s="8"/>
      <c r="B500" s="3"/>
      <c r="C500" s="3"/>
      <c r="D500" s="11"/>
      <c r="E500" s="3"/>
      <c r="F500" s="3" t="str">
        <f t="array" ref="F500">IF($C500="","",IFERROR(INDEX('📝 Plan'!$B:$B,MATCH($C500,'📝 Plan'!$A:$A,0)),"Not in the plan"))</f>
        <v/>
      </c>
      <c r="G500" s="3" t="str">
        <f t="array" ref="G500">IF($C500="","",IFERROR(INDEX('📝 Plan'!$C:$C,MATCH($C500,'📝 Plan'!$A:$A,0)),""))</f>
        <v/>
      </c>
      <c r="H500" s="3"/>
    </row>
    <row r="501" ht="15.75" customHeight="1">
      <c r="A501" s="8"/>
      <c r="B501" s="3"/>
      <c r="C501" s="3"/>
      <c r="D501" s="11"/>
      <c r="E501" s="3"/>
      <c r="F501" s="3" t="str">
        <f t="array" ref="F501">IF($C501="","",IFERROR(INDEX('📝 Plan'!$B:$B,MATCH($C501,'📝 Plan'!$A:$A,0)),"Not in the plan"))</f>
        <v/>
      </c>
      <c r="G501" s="3" t="str">
        <f t="array" ref="G501">IF($C501="","",IFERROR(INDEX('📝 Plan'!$C:$C,MATCH($C501,'📝 Plan'!$A:$A,0)),""))</f>
        <v/>
      </c>
      <c r="H501" s="3"/>
    </row>
    <row r="502" ht="15.75" customHeight="1">
      <c r="A502" s="8"/>
      <c r="B502" s="3"/>
      <c r="C502" s="3"/>
      <c r="D502" s="11"/>
      <c r="E502" s="3"/>
      <c r="F502" s="3" t="str">
        <f t="array" ref="F502">IF($C502="","",IFERROR(INDEX('📝 Plan'!$B:$B,MATCH($C502,'📝 Plan'!$A:$A,0)),"Not in the plan"))</f>
        <v/>
      </c>
      <c r="G502" s="3" t="str">
        <f t="array" ref="G502">IF($C502="","",IFERROR(INDEX('📝 Plan'!$C:$C,MATCH($C502,'📝 Plan'!$A:$A,0)),""))</f>
        <v/>
      </c>
      <c r="H502" s="3"/>
    </row>
    <row r="503" ht="15.75" customHeight="1">
      <c r="A503" s="8"/>
      <c r="B503" s="3"/>
      <c r="C503" s="3"/>
      <c r="D503" s="11"/>
      <c r="E503" s="3"/>
      <c r="F503" s="3" t="str">
        <f t="array" ref="F503">IF($C503="","",IFERROR(INDEX('📝 Plan'!$B:$B,MATCH($C503,'📝 Plan'!$A:$A,0)),"Not in the plan"))</f>
        <v/>
      </c>
      <c r="G503" s="3" t="str">
        <f t="array" ref="G503">IF($C503="","",IFERROR(INDEX('📝 Plan'!$C:$C,MATCH($C503,'📝 Plan'!$A:$A,0)),""))</f>
        <v/>
      </c>
      <c r="H503" s="3"/>
    </row>
    <row r="504" ht="15.75" customHeight="1">
      <c r="A504" s="8"/>
      <c r="B504" s="3"/>
      <c r="C504" s="3"/>
      <c r="D504" s="11"/>
      <c r="E504" s="3"/>
      <c r="F504" s="3" t="str">
        <f t="array" ref="F504">IF($C504="","",IFERROR(INDEX('📝 Plan'!$B:$B,MATCH($C504,'📝 Plan'!$A:$A,0)),"Not in the plan"))</f>
        <v/>
      </c>
      <c r="G504" s="3" t="str">
        <f t="array" ref="G504">IF($C504="","",IFERROR(INDEX('📝 Plan'!$C:$C,MATCH($C504,'📝 Plan'!$A:$A,0)),""))</f>
        <v/>
      </c>
      <c r="H504" s="3"/>
    </row>
    <row r="505" ht="15.75" customHeight="1">
      <c r="A505" s="8"/>
      <c r="B505" s="3"/>
      <c r="C505" s="3"/>
      <c r="D505" s="11"/>
      <c r="E505" s="3"/>
      <c r="F505" s="3" t="str">
        <f t="array" ref="F505">IF($C505="","",IFERROR(INDEX('📝 Plan'!$B:$B,MATCH($C505,'📝 Plan'!$A:$A,0)),"Not in the plan"))</f>
        <v/>
      </c>
      <c r="G505" s="3" t="str">
        <f t="array" ref="G505">IF($C505="","",IFERROR(INDEX('📝 Plan'!$C:$C,MATCH($C505,'📝 Plan'!$A:$A,0)),""))</f>
        <v/>
      </c>
      <c r="H505" s="3"/>
    </row>
    <row r="506" ht="15.75" customHeight="1">
      <c r="A506" s="8"/>
      <c r="B506" s="3"/>
      <c r="C506" s="3"/>
      <c r="D506" s="11"/>
      <c r="E506" s="3"/>
      <c r="F506" s="3" t="str">
        <f t="array" ref="F506">IF($C506="","",IFERROR(INDEX('📝 Plan'!$B:$B,MATCH($C506,'📝 Plan'!$A:$A,0)),"Not in the plan"))</f>
        <v/>
      </c>
      <c r="G506" s="3" t="str">
        <f t="array" ref="G506">IF($C506="","",IFERROR(INDEX('📝 Plan'!$C:$C,MATCH($C506,'📝 Plan'!$A:$A,0)),""))</f>
        <v/>
      </c>
      <c r="H506" s="3"/>
    </row>
    <row r="507" ht="15.75" customHeight="1">
      <c r="A507" s="8"/>
      <c r="B507" s="3"/>
      <c r="C507" s="3"/>
      <c r="D507" s="11"/>
      <c r="E507" s="3"/>
      <c r="F507" s="3" t="str">
        <f t="array" ref="F507">IF($C507="","",IFERROR(INDEX('📝 Plan'!$B:$B,MATCH($C507,'📝 Plan'!$A:$A,0)),"Not in the plan"))</f>
        <v/>
      </c>
      <c r="G507" s="3" t="str">
        <f t="array" ref="G507">IF($C507="","",IFERROR(INDEX('📝 Plan'!$C:$C,MATCH($C507,'📝 Plan'!$A:$A,0)),""))</f>
        <v/>
      </c>
      <c r="H507" s="3"/>
    </row>
    <row r="508" ht="15.75" customHeight="1">
      <c r="A508" s="8"/>
      <c r="B508" s="3"/>
      <c r="C508" s="3"/>
      <c r="D508" s="11"/>
      <c r="E508" s="3"/>
      <c r="F508" s="3" t="str">
        <f t="array" ref="F508">IF($C508="","",IFERROR(INDEX('📝 Plan'!$B:$B,MATCH($C508,'📝 Plan'!$A:$A,0)),"Not in the plan"))</f>
        <v/>
      </c>
      <c r="G508" s="3" t="str">
        <f t="array" ref="G508">IF($C508="","",IFERROR(INDEX('📝 Plan'!$C:$C,MATCH($C508,'📝 Plan'!$A:$A,0)),""))</f>
        <v/>
      </c>
      <c r="H508" s="3"/>
    </row>
    <row r="509" ht="15.75" customHeight="1">
      <c r="A509" s="8"/>
      <c r="B509" s="3"/>
      <c r="C509" s="3"/>
      <c r="D509" s="11"/>
      <c r="E509" s="3"/>
      <c r="F509" s="3" t="str">
        <f t="array" ref="F509">IF($C509="","",IFERROR(INDEX('📝 Plan'!$B:$B,MATCH($C509,'📝 Plan'!$A:$A,0)),"Not in the plan"))</f>
        <v/>
      </c>
      <c r="G509" s="3" t="str">
        <f t="array" ref="G509">IF($C509="","",IFERROR(INDEX('📝 Plan'!$C:$C,MATCH($C509,'📝 Plan'!$A:$A,0)),""))</f>
        <v/>
      </c>
      <c r="H509" s="3"/>
    </row>
    <row r="510" ht="15.75" customHeight="1">
      <c r="A510" s="8"/>
      <c r="B510" s="3"/>
      <c r="C510" s="3"/>
      <c r="D510" s="11"/>
      <c r="E510" s="3"/>
      <c r="F510" s="3" t="str">
        <f t="array" ref="F510">IF($C510="","",IFERROR(INDEX('📝 Plan'!$B:$B,MATCH($C510,'📝 Plan'!$A:$A,0)),"Not in the plan"))</f>
        <v/>
      </c>
      <c r="G510" s="3" t="str">
        <f t="array" ref="G510">IF($C510="","",IFERROR(INDEX('📝 Plan'!$C:$C,MATCH($C510,'📝 Plan'!$A:$A,0)),""))</f>
        <v/>
      </c>
      <c r="H510" s="3"/>
    </row>
    <row r="511" ht="15.75" customHeight="1">
      <c r="A511" s="8"/>
      <c r="B511" s="3"/>
      <c r="C511" s="3"/>
      <c r="D511" s="11"/>
      <c r="E511" s="3"/>
      <c r="F511" s="3" t="str">
        <f t="array" ref="F511">IF($C511="","",IFERROR(INDEX('📝 Plan'!$B:$B,MATCH($C511,'📝 Plan'!$A:$A,0)),"Not in the plan"))</f>
        <v/>
      </c>
      <c r="G511" s="3" t="str">
        <f t="array" ref="G511">IF($C511="","",IFERROR(INDEX('📝 Plan'!$C:$C,MATCH($C511,'📝 Plan'!$A:$A,0)),""))</f>
        <v/>
      </c>
      <c r="H511" s="3"/>
    </row>
    <row r="512" ht="15.75" customHeight="1">
      <c r="A512" s="8"/>
      <c r="B512" s="3"/>
      <c r="C512" s="3"/>
      <c r="D512" s="11"/>
      <c r="E512" s="3"/>
      <c r="F512" s="3" t="str">
        <f t="array" ref="F512">IF($C512="","",IFERROR(INDEX('📝 Plan'!$B:$B,MATCH($C512,'📝 Plan'!$A:$A,0)),"Not in the plan"))</f>
        <v/>
      </c>
      <c r="G512" s="3" t="str">
        <f t="array" ref="G512">IF($C512="","",IFERROR(INDEX('📝 Plan'!$C:$C,MATCH($C512,'📝 Plan'!$A:$A,0)),""))</f>
        <v/>
      </c>
      <c r="H512" s="3"/>
    </row>
    <row r="513" ht="15.75" customHeight="1">
      <c r="A513" s="8"/>
      <c r="B513" s="3"/>
      <c r="C513" s="3"/>
      <c r="D513" s="11"/>
      <c r="E513" s="3"/>
      <c r="F513" s="3" t="str">
        <f t="array" ref="F513">IF($C513="","",IFERROR(INDEX('📝 Plan'!$B:$B,MATCH($C513,'📝 Plan'!$A:$A,0)),"Not in the plan"))</f>
        <v/>
      </c>
      <c r="G513" s="3" t="str">
        <f t="array" ref="G513">IF($C513="","",IFERROR(INDEX('📝 Plan'!$C:$C,MATCH($C513,'📝 Plan'!$A:$A,0)),""))</f>
        <v/>
      </c>
      <c r="H513" s="3"/>
    </row>
    <row r="514" ht="15.75" customHeight="1">
      <c r="A514" s="8"/>
      <c r="B514" s="3"/>
      <c r="C514" s="3"/>
      <c r="D514" s="11"/>
      <c r="E514" s="3"/>
      <c r="F514" s="3" t="str">
        <f t="array" ref="F514">IF($C514="","",IFERROR(INDEX('📝 Plan'!$B:$B,MATCH($C514,'📝 Plan'!$A:$A,0)),"Not in the plan"))</f>
        <v/>
      </c>
      <c r="G514" s="3" t="str">
        <f t="array" ref="G514">IF($C514="","",IFERROR(INDEX('📝 Plan'!$C:$C,MATCH($C514,'📝 Plan'!$A:$A,0)),""))</f>
        <v/>
      </c>
      <c r="H514" s="3"/>
    </row>
    <row r="515" ht="15.75" customHeight="1">
      <c r="A515" s="8"/>
      <c r="B515" s="3"/>
      <c r="C515" s="3"/>
      <c r="D515" s="11"/>
      <c r="E515" s="3"/>
      <c r="F515" s="3" t="str">
        <f t="array" ref="F515">IF($C515="","",IFERROR(INDEX('📝 Plan'!$B:$B,MATCH($C515,'📝 Plan'!$A:$A,0)),"Not in the plan"))</f>
        <v/>
      </c>
      <c r="G515" s="3" t="str">
        <f t="array" ref="G515">IF($C515="","",IFERROR(INDEX('📝 Plan'!$C:$C,MATCH($C515,'📝 Plan'!$A:$A,0)),""))</f>
        <v/>
      </c>
      <c r="H515" s="3"/>
    </row>
    <row r="516" ht="15.75" customHeight="1">
      <c r="A516" s="8"/>
      <c r="B516" s="3"/>
      <c r="C516" s="3"/>
      <c r="D516" s="11"/>
      <c r="E516" s="3"/>
      <c r="F516" s="3" t="str">
        <f t="array" ref="F516">IF($C516="","",IFERROR(INDEX('📝 Plan'!$B:$B,MATCH($C516,'📝 Plan'!$A:$A,0)),"Not in the plan"))</f>
        <v/>
      </c>
      <c r="G516" s="3" t="str">
        <f t="array" ref="G516">IF($C516="","",IFERROR(INDEX('📝 Plan'!$C:$C,MATCH($C516,'📝 Plan'!$A:$A,0)),""))</f>
        <v/>
      </c>
      <c r="H516" s="3"/>
    </row>
    <row r="517" ht="15.75" customHeight="1">
      <c r="A517" s="8"/>
      <c r="B517" s="3"/>
      <c r="C517" s="3"/>
      <c r="D517" s="11"/>
      <c r="E517" s="3"/>
      <c r="F517" s="3" t="str">
        <f t="array" ref="F517">IF($C517="","",IFERROR(INDEX('📝 Plan'!$B:$B,MATCH($C517,'📝 Plan'!$A:$A,0)),"Not in the plan"))</f>
        <v/>
      </c>
      <c r="G517" s="3" t="str">
        <f t="array" ref="G517">IF($C517="","",IFERROR(INDEX('📝 Plan'!$C:$C,MATCH($C517,'📝 Plan'!$A:$A,0)),""))</f>
        <v/>
      </c>
      <c r="H517" s="3"/>
    </row>
    <row r="518" ht="15.75" customHeight="1">
      <c r="A518" s="8"/>
      <c r="B518" s="3"/>
      <c r="C518" s="3"/>
      <c r="D518" s="11"/>
      <c r="E518" s="3"/>
      <c r="F518" s="3" t="str">
        <f t="array" ref="F518">IF($C518="","",IFERROR(INDEX('📝 Plan'!$B:$B,MATCH($C518,'📝 Plan'!$A:$A,0)),"Not in the plan"))</f>
        <v/>
      </c>
      <c r="G518" s="3" t="str">
        <f t="array" ref="G518">IF($C518="","",IFERROR(INDEX('📝 Plan'!$C:$C,MATCH($C518,'📝 Plan'!$A:$A,0)),""))</f>
        <v/>
      </c>
      <c r="H518" s="3"/>
    </row>
    <row r="519" ht="15.75" customHeight="1">
      <c r="A519" s="8"/>
      <c r="B519" s="3"/>
      <c r="C519" s="3"/>
      <c r="D519" s="11"/>
      <c r="E519" s="3"/>
      <c r="F519" s="3" t="str">
        <f t="array" ref="F519">IF($C519="","",IFERROR(INDEX('📝 Plan'!$B:$B,MATCH($C519,'📝 Plan'!$A:$A,0)),"Not in the plan"))</f>
        <v/>
      </c>
      <c r="G519" s="3" t="str">
        <f t="array" ref="G519">IF($C519="","",IFERROR(INDEX('📝 Plan'!$C:$C,MATCH($C519,'📝 Plan'!$A:$A,0)),""))</f>
        <v/>
      </c>
      <c r="H519" s="3"/>
    </row>
    <row r="520" ht="15.75" customHeight="1">
      <c r="A520" s="8"/>
      <c r="B520" s="3"/>
      <c r="C520" s="3"/>
      <c r="D520" s="11"/>
      <c r="E520" s="3"/>
      <c r="F520" s="3" t="str">
        <f t="array" ref="F520">IF($C520="","",IFERROR(INDEX('📝 Plan'!$B:$B,MATCH($C520,'📝 Plan'!$A:$A,0)),"Not in the plan"))</f>
        <v/>
      </c>
      <c r="G520" s="3" t="str">
        <f t="array" ref="G520">IF($C520="","",IFERROR(INDEX('📝 Plan'!$C:$C,MATCH($C520,'📝 Plan'!$A:$A,0)),""))</f>
        <v/>
      </c>
      <c r="H520" s="3"/>
    </row>
    <row r="521" ht="15.75" customHeight="1">
      <c r="A521" s="8"/>
      <c r="B521" s="3"/>
      <c r="C521" s="3"/>
      <c r="D521" s="11"/>
      <c r="E521" s="3"/>
      <c r="F521" s="3" t="str">
        <f t="array" ref="F521">IF($C521="","",IFERROR(INDEX('📝 Plan'!$B:$B,MATCH($C521,'📝 Plan'!$A:$A,0)),"Not in the plan"))</f>
        <v/>
      </c>
      <c r="G521" s="3" t="str">
        <f t="array" ref="G521">IF($C521="","",IFERROR(INDEX('📝 Plan'!$C:$C,MATCH($C521,'📝 Plan'!$A:$A,0)),""))</f>
        <v/>
      </c>
      <c r="H521" s="3"/>
    </row>
    <row r="522" ht="15.75" customHeight="1">
      <c r="A522" s="8"/>
      <c r="B522" s="3"/>
      <c r="C522" s="3"/>
      <c r="D522" s="11"/>
      <c r="E522" s="3"/>
      <c r="F522" s="3" t="str">
        <f t="array" ref="F522">IF($C522="","",IFERROR(INDEX('📝 Plan'!$B:$B,MATCH($C522,'📝 Plan'!$A:$A,0)),"Not in the plan"))</f>
        <v/>
      </c>
      <c r="G522" s="3" t="str">
        <f t="array" ref="G522">IF($C522="","",IFERROR(INDEX('📝 Plan'!$C:$C,MATCH($C522,'📝 Plan'!$A:$A,0)),""))</f>
        <v/>
      </c>
      <c r="H522" s="3"/>
    </row>
    <row r="523" ht="15.75" customHeight="1">
      <c r="A523" s="8"/>
      <c r="B523" s="3"/>
      <c r="C523" s="3"/>
      <c r="D523" s="11"/>
      <c r="E523" s="3"/>
      <c r="F523" s="3" t="str">
        <f t="array" ref="F523">IF($C523="","",IFERROR(INDEX('📝 Plan'!$B:$B,MATCH($C523,'📝 Plan'!$A:$A,0)),"Not in the plan"))</f>
        <v/>
      </c>
      <c r="G523" s="3" t="str">
        <f t="array" ref="G523">IF($C523="","",IFERROR(INDEX('📝 Plan'!$C:$C,MATCH($C523,'📝 Plan'!$A:$A,0)),""))</f>
        <v/>
      </c>
      <c r="H523" s="3"/>
    </row>
    <row r="524" ht="15.75" customHeight="1">
      <c r="A524" s="8"/>
      <c r="B524" s="3"/>
      <c r="C524" s="3"/>
      <c r="D524" s="11"/>
      <c r="E524" s="3"/>
      <c r="F524" s="3" t="str">
        <f t="array" ref="F524">IF($C524="","",IFERROR(INDEX('📝 Plan'!$B:$B,MATCH($C524,'📝 Plan'!$A:$A,0)),"Not in the plan"))</f>
        <v/>
      </c>
      <c r="G524" s="3" t="str">
        <f t="array" ref="G524">IF($C524="","",IFERROR(INDEX('📝 Plan'!$C:$C,MATCH($C524,'📝 Plan'!$A:$A,0)),""))</f>
        <v/>
      </c>
      <c r="H524" s="3"/>
    </row>
    <row r="525" ht="15.75" customHeight="1">
      <c r="A525" s="8"/>
      <c r="B525" s="3"/>
      <c r="C525" s="3"/>
      <c r="D525" s="11"/>
      <c r="E525" s="3"/>
      <c r="F525" s="3" t="str">
        <f t="array" ref="F525">IF($C525="","",IFERROR(INDEX('📝 Plan'!$B:$B,MATCH($C525,'📝 Plan'!$A:$A,0)),"Not in the plan"))</f>
        <v/>
      </c>
      <c r="G525" s="3" t="str">
        <f t="array" ref="G525">IF($C525="","",IFERROR(INDEX('📝 Plan'!$C:$C,MATCH($C525,'📝 Plan'!$A:$A,0)),""))</f>
        <v/>
      </c>
      <c r="H525" s="3"/>
    </row>
    <row r="526" ht="15.75" customHeight="1">
      <c r="A526" s="8"/>
      <c r="B526" s="3"/>
      <c r="C526" s="3"/>
      <c r="D526" s="11"/>
      <c r="E526" s="3"/>
      <c r="F526" s="3" t="str">
        <f t="array" ref="F526">IF($C526="","",IFERROR(INDEX('📝 Plan'!$B:$B,MATCH($C526,'📝 Plan'!$A:$A,0)),"Not in the plan"))</f>
        <v/>
      </c>
      <c r="G526" s="3" t="str">
        <f t="array" ref="G526">IF($C526="","",IFERROR(INDEX('📝 Plan'!$C:$C,MATCH($C526,'📝 Plan'!$A:$A,0)),""))</f>
        <v/>
      </c>
      <c r="H526" s="3"/>
    </row>
    <row r="527" ht="15.75" customHeight="1">
      <c r="A527" s="8"/>
      <c r="B527" s="3"/>
      <c r="C527" s="3"/>
      <c r="D527" s="11"/>
      <c r="E527" s="3"/>
      <c r="F527" s="3" t="str">
        <f t="array" ref="F527">IF($C527="","",IFERROR(INDEX('📝 Plan'!$B:$B,MATCH($C527,'📝 Plan'!$A:$A,0)),"Not in the plan"))</f>
        <v/>
      </c>
      <c r="G527" s="3" t="str">
        <f t="array" ref="G527">IF($C527="","",IFERROR(INDEX('📝 Plan'!$C:$C,MATCH($C527,'📝 Plan'!$A:$A,0)),""))</f>
        <v/>
      </c>
      <c r="H527" s="3"/>
    </row>
    <row r="528" ht="15.75" customHeight="1">
      <c r="A528" s="8"/>
      <c r="B528" s="3"/>
      <c r="C528" s="3"/>
      <c r="D528" s="11"/>
      <c r="E528" s="3"/>
      <c r="F528" s="3" t="str">
        <f t="array" ref="F528">IF($C528="","",IFERROR(INDEX('📝 Plan'!$B:$B,MATCH($C528,'📝 Plan'!$A:$A,0)),"Not in the plan"))</f>
        <v/>
      </c>
      <c r="G528" s="3" t="str">
        <f t="array" ref="G528">IF($C528="","",IFERROR(INDEX('📝 Plan'!$C:$C,MATCH($C528,'📝 Plan'!$A:$A,0)),""))</f>
        <v/>
      </c>
      <c r="H528" s="3"/>
    </row>
    <row r="529" ht="15.75" customHeight="1">
      <c r="A529" s="8"/>
      <c r="B529" s="3"/>
      <c r="C529" s="3"/>
      <c r="D529" s="11"/>
      <c r="E529" s="3"/>
      <c r="F529" s="3" t="str">
        <f t="array" ref="F529">IF($C529="","",IFERROR(INDEX('📝 Plan'!$B:$B,MATCH($C529,'📝 Plan'!$A:$A,0)),"Not in the plan"))</f>
        <v/>
      </c>
      <c r="G529" s="3" t="str">
        <f t="array" ref="G529">IF($C529="","",IFERROR(INDEX('📝 Plan'!$C:$C,MATCH($C529,'📝 Plan'!$A:$A,0)),""))</f>
        <v/>
      </c>
      <c r="H529" s="3"/>
    </row>
    <row r="530" ht="15.75" customHeight="1">
      <c r="A530" s="8"/>
      <c r="B530" s="3"/>
      <c r="C530" s="3"/>
      <c r="D530" s="11"/>
      <c r="E530" s="3"/>
      <c r="F530" s="3" t="str">
        <f t="array" ref="F530">IF($C530="","",IFERROR(INDEX('📝 Plan'!$B:$B,MATCH($C530,'📝 Plan'!$A:$A,0)),"Not in the plan"))</f>
        <v/>
      </c>
      <c r="G530" s="3" t="str">
        <f t="array" ref="G530">IF($C530="","",IFERROR(INDEX('📝 Plan'!$C:$C,MATCH($C530,'📝 Plan'!$A:$A,0)),""))</f>
        <v/>
      </c>
      <c r="H530" s="3"/>
    </row>
    <row r="531" ht="15.75" customHeight="1">
      <c r="A531" s="8"/>
      <c r="B531" s="3"/>
      <c r="C531" s="3"/>
      <c r="D531" s="11"/>
      <c r="E531" s="3"/>
      <c r="F531" s="3" t="str">
        <f t="array" ref="F531">IF($C531="","",IFERROR(INDEX('📝 Plan'!$B:$B,MATCH($C531,'📝 Plan'!$A:$A,0)),"Not in the plan"))</f>
        <v/>
      </c>
      <c r="G531" s="3" t="str">
        <f t="array" ref="G531">IF($C531="","",IFERROR(INDEX('📝 Plan'!$C:$C,MATCH($C531,'📝 Plan'!$A:$A,0)),""))</f>
        <v/>
      </c>
      <c r="H531" s="3"/>
    </row>
    <row r="532" ht="15.75" customHeight="1">
      <c r="A532" s="8"/>
      <c r="B532" s="3"/>
      <c r="C532" s="3"/>
      <c r="D532" s="11"/>
      <c r="E532" s="3"/>
      <c r="F532" s="3" t="str">
        <f t="array" ref="F532">IF($C532="","",IFERROR(INDEX('📝 Plan'!$B:$B,MATCH($C532,'📝 Plan'!$A:$A,0)),"Not in the plan"))</f>
        <v/>
      </c>
      <c r="G532" s="3" t="str">
        <f t="array" ref="G532">IF($C532="","",IFERROR(INDEX('📝 Plan'!$C:$C,MATCH($C532,'📝 Plan'!$A:$A,0)),""))</f>
        <v/>
      </c>
      <c r="H532" s="3"/>
    </row>
    <row r="533" ht="15.75" customHeight="1">
      <c r="A533" s="8"/>
      <c r="B533" s="3"/>
      <c r="C533" s="3"/>
      <c r="D533" s="11"/>
      <c r="E533" s="3"/>
      <c r="F533" s="3" t="str">
        <f t="array" ref="F533">IF($C533="","",IFERROR(INDEX('📝 Plan'!$B:$B,MATCH($C533,'📝 Plan'!$A:$A,0)),"Not in the plan"))</f>
        <v/>
      </c>
      <c r="G533" s="3" t="str">
        <f t="array" ref="G533">IF($C533="","",IFERROR(INDEX('📝 Plan'!$C:$C,MATCH($C533,'📝 Plan'!$A:$A,0)),""))</f>
        <v/>
      </c>
      <c r="H533" s="3"/>
    </row>
    <row r="534" ht="15.75" customHeight="1">
      <c r="A534" s="8"/>
      <c r="B534" s="3"/>
      <c r="C534" s="3"/>
      <c r="D534" s="11"/>
      <c r="E534" s="3"/>
      <c r="F534" s="3" t="str">
        <f t="array" ref="F534">IF($C534="","",IFERROR(INDEX('📝 Plan'!$B:$B,MATCH($C534,'📝 Plan'!$A:$A,0)),"Not in the plan"))</f>
        <v/>
      </c>
      <c r="G534" s="3" t="str">
        <f t="array" ref="G534">IF($C534="","",IFERROR(INDEX('📝 Plan'!$C:$C,MATCH($C534,'📝 Plan'!$A:$A,0)),""))</f>
        <v/>
      </c>
      <c r="H534" s="3"/>
    </row>
    <row r="535" ht="15.75" customHeight="1">
      <c r="A535" s="8"/>
      <c r="B535" s="3"/>
      <c r="C535" s="3"/>
      <c r="D535" s="11"/>
      <c r="E535" s="3"/>
      <c r="F535" s="3" t="str">
        <f t="array" ref="F535">IF($C535="","",IFERROR(INDEX('📝 Plan'!$B:$B,MATCH($C535,'📝 Plan'!$A:$A,0)),"Not in the plan"))</f>
        <v/>
      </c>
      <c r="G535" s="3" t="str">
        <f t="array" ref="G535">IF($C535="","",IFERROR(INDEX('📝 Plan'!$C:$C,MATCH($C535,'📝 Plan'!$A:$A,0)),""))</f>
        <v/>
      </c>
      <c r="H535" s="3"/>
    </row>
    <row r="536" ht="15.75" customHeight="1">
      <c r="A536" s="8"/>
      <c r="B536" s="3"/>
      <c r="C536" s="3"/>
      <c r="D536" s="11"/>
      <c r="E536" s="3"/>
      <c r="F536" s="3" t="str">
        <f t="array" ref="F536">IF($C536="","",IFERROR(INDEX('📝 Plan'!$B:$B,MATCH($C536,'📝 Plan'!$A:$A,0)),"Not in the plan"))</f>
        <v/>
      </c>
      <c r="G536" s="3" t="str">
        <f t="array" ref="G536">IF($C536="","",IFERROR(INDEX('📝 Plan'!$C:$C,MATCH($C536,'📝 Plan'!$A:$A,0)),""))</f>
        <v/>
      </c>
      <c r="H536" s="3"/>
    </row>
    <row r="537" ht="15.75" customHeight="1">
      <c r="A537" s="8"/>
      <c r="B537" s="3"/>
      <c r="C537" s="3"/>
      <c r="D537" s="11"/>
      <c r="E537" s="3"/>
      <c r="F537" s="3" t="str">
        <f t="array" ref="F537">IF($C537="","",IFERROR(INDEX('📝 Plan'!$B:$B,MATCH($C537,'📝 Plan'!$A:$A,0)),"Not in the plan"))</f>
        <v/>
      </c>
      <c r="G537" s="3" t="str">
        <f t="array" ref="G537">IF($C537="","",IFERROR(INDEX('📝 Plan'!$C:$C,MATCH($C537,'📝 Plan'!$A:$A,0)),""))</f>
        <v/>
      </c>
      <c r="H537" s="3"/>
    </row>
    <row r="538" ht="15.75" customHeight="1">
      <c r="A538" s="8"/>
      <c r="B538" s="3"/>
      <c r="C538" s="3"/>
      <c r="D538" s="11"/>
      <c r="E538" s="3"/>
      <c r="F538" s="3" t="str">
        <f t="array" ref="F538">IF($C538="","",IFERROR(INDEX('📝 Plan'!$B:$B,MATCH($C538,'📝 Plan'!$A:$A,0)),"Not in the plan"))</f>
        <v/>
      </c>
      <c r="G538" s="3" t="str">
        <f t="array" ref="G538">IF($C538="","",IFERROR(INDEX('📝 Plan'!$C:$C,MATCH($C538,'📝 Plan'!$A:$A,0)),""))</f>
        <v/>
      </c>
      <c r="H538" s="3"/>
    </row>
    <row r="539" ht="15.75" customHeight="1">
      <c r="A539" s="8"/>
      <c r="B539" s="3"/>
      <c r="C539" s="3"/>
      <c r="D539" s="11"/>
      <c r="E539" s="3"/>
      <c r="F539" s="3" t="str">
        <f t="array" ref="F539">IF($C539="","",IFERROR(INDEX('📝 Plan'!$B:$B,MATCH($C539,'📝 Plan'!$A:$A,0)),"Not in the plan"))</f>
        <v/>
      </c>
      <c r="G539" s="3" t="str">
        <f t="array" ref="G539">IF($C539="","",IFERROR(INDEX('📝 Plan'!$C:$C,MATCH($C539,'📝 Plan'!$A:$A,0)),""))</f>
        <v/>
      </c>
      <c r="H539" s="3"/>
    </row>
    <row r="540" ht="15.75" customHeight="1">
      <c r="A540" s="8"/>
      <c r="B540" s="3"/>
      <c r="C540" s="3"/>
      <c r="D540" s="11"/>
      <c r="E540" s="3"/>
      <c r="F540" s="3" t="str">
        <f t="array" ref="F540">IF($C540="","",IFERROR(INDEX('📝 Plan'!$B:$B,MATCH($C540,'📝 Plan'!$A:$A,0)),"Not in the plan"))</f>
        <v/>
      </c>
      <c r="G540" s="3" t="str">
        <f t="array" ref="G540">IF($C540="","",IFERROR(INDEX('📝 Plan'!$C:$C,MATCH($C540,'📝 Plan'!$A:$A,0)),""))</f>
        <v/>
      </c>
      <c r="H540" s="3"/>
    </row>
    <row r="541" ht="15.75" customHeight="1">
      <c r="A541" s="8"/>
      <c r="B541" s="3"/>
      <c r="C541" s="3"/>
      <c r="D541" s="11"/>
      <c r="E541" s="3"/>
      <c r="F541" s="3" t="str">
        <f t="array" ref="F541">IF($C541="","",IFERROR(INDEX('📝 Plan'!$B:$B,MATCH($C541,'📝 Plan'!$A:$A,0)),"Not in the plan"))</f>
        <v/>
      </c>
      <c r="G541" s="3" t="str">
        <f t="array" ref="G541">IF($C541="","",IFERROR(INDEX('📝 Plan'!$C:$C,MATCH($C541,'📝 Plan'!$A:$A,0)),""))</f>
        <v/>
      </c>
      <c r="H541" s="3"/>
    </row>
    <row r="542" ht="15.75" customHeight="1">
      <c r="A542" s="8"/>
      <c r="B542" s="3"/>
      <c r="C542" s="3"/>
      <c r="D542" s="11"/>
      <c r="E542" s="3"/>
      <c r="F542" s="3" t="str">
        <f t="array" ref="F542">IF($C542="","",IFERROR(INDEX('📝 Plan'!$B:$B,MATCH($C542,'📝 Plan'!$A:$A,0)),"Not in the plan"))</f>
        <v/>
      </c>
      <c r="G542" s="3" t="str">
        <f t="array" ref="G542">IF($C542="","",IFERROR(INDEX('📝 Plan'!$C:$C,MATCH($C542,'📝 Plan'!$A:$A,0)),""))</f>
        <v/>
      </c>
      <c r="H542" s="3"/>
    </row>
    <row r="543" ht="15.75" customHeight="1">
      <c r="A543" s="8"/>
      <c r="B543" s="3"/>
      <c r="C543" s="3"/>
      <c r="D543" s="11"/>
      <c r="E543" s="3"/>
      <c r="F543" s="3" t="str">
        <f t="array" ref="F543">IF($C543="","",IFERROR(INDEX('📝 Plan'!$B:$B,MATCH($C543,'📝 Plan'!$A:$A,0)),"Not in the plan"))</f>
        <v/>
      </c>
      <c r="G543" s="3" t="str">
        <f t="array" ref="G543">IF($C543="","",IFERROR(INDEX('📝 Plan'!$C:$C,MATCH($C543,'📝 Plan'!$A:$A,0)),""))</f>
        <v/>
      </c>
      <c r="H543" s="3"/>
    </row>
    <row r="544" ht="15.75" customHeight="1">
      <c r="A544" s="8"/>
      <c r="B544" s="3"/>
      <c r="C544" s="3"/>
      <c r="D544" s="11"/>
      <c r="E544" s="3"/>
      <c r="F544" s="3" t="str">
        <f t="array" ref="F544">IF($C544="","",IFERROR(INDEX('📝 Plan'!$B:$B,MATCH($C544,'📝 Plan'!$A:$A,0)),"Not in the plan"))</f>
        <v/>
      </c>
      <c r="G544" s="3" t="str">
        <f t="array" ref="G544">IF($C544="","",IFERROR(INDEX('📝 Plan'!$C:$C,MATCH($C544,'📝 Plan'!$A:$A,0)),""))</f>
        <v/>
      </c>
      <c r="H544" s="3"/>
    </row>
    <row r="545" ht="15.75" customHeight="1">
      <c r="A545" s="8"/>
      <c r="B545" s="3"/>
      <c r="C545" s="3"/>
      <c r="D545" s="11"/>
      <c r="E545" s="3"/>
      <c r="F545" s="3" t="str">
        <f t="array" ref="F545">IF($C545="","",IFERROR(INDEX('📝 Plan'!$B:$B,MATCH($C545,'📝 Plan'!$A:$A,0)),"Not in the plan"))</f>
        <v/>
      </c>
      <c r="G545" s="3" t="str">
        <f t="array" ref="G545">IF($C545="","",IFERROR(INDEX('📝 Plan'!$C:$C,MATCH($C545,'📝 Plan'!$A:$A,0)),""))</f>
        <v/>
      </c>
      <c r="H545" s="3"/>
    </row>
    <row r="546" ht="15.75" customHeight="1">
      <c r="A546" s="8"/>
      <c r="B546" s="3"/>
      <c r="C546" s="3"/>
      <c r="D546" s="11"/>
      <c r="E546" s="3"/>
      <c r="F546" s="3" t="str">
        <f t="array" ref="F546">IF($C546="","",IFERROR(INDEX('📝 Plan'!$B:$B,MATCH($C546,'📝 Plan'!$A:$A,0)),"Not in the plan"))</f>
        <v/>
      </c>
      <c r="G546" s="3" t="str">
        <f t="array" ref="G546">IF($C546="","",IFERROR(INDEX('📝 Plan'!$C:$C,MATCH($C546,'📝 Plan'!$A:$A,0)),""))</f>
        <v/>
      </c>
      <c r="H546" s="3"/>
    </row>
    <row r="547" ht="15.75" customHeight="1">
      <c r="A547" s="8"/>
      <c r="B547" s="3"/>
      <c r="C547" s="3"/>
      <c r="D547" s="11"/>
      <c r="E547" s="3"/>
      <c r="F547" s="3" t="str">
        <f t="array" ref="F547">IF($C547="","",IFERROR(INDEX('📝 Plan'!$B:$B,MATCH($C547,'📝 Plan'!$A:$A,0)),"Not in the plan"))</f>
        <v/>
      </c>
      <c r="G547" s="3" t="str">
        <f t="array" ref="G547">IF($C547="","",IFERROR(INDEX('📝 Plan'!$C:$C,MATCH($C547,'📝 Plan'!$A:$A,0)),""))</f>
        <v/>
      </c>
      <c r="H547" s="3"/>
    </row>
    <row r="548" ht="15.75" customHeight="1">
      <c r="A548" s="8"/>
      <c r="B548" s="3"/>
      <c r="C548" s="3"/>
      <c r="D548" s="11"/>
      <c r="E548" s="3"/>
      <c r="F548" s="3" t="str">
        <f t="array" ref="F548">IF($C548="","",IFERROR(INDEX('📝 Plan'!$B:$B,MATCH($C548,'📝 Plan'!$A:$A,0)),"Not in the plan"))</f>
        <v/>
      </c>
      <c r="G548" s="3" t="str">
        <f t="array" ref="G548">IF($C548="","",IFERROR(INDEX('📝 Plan'!$C:$C,MATCH($C548,'📝 Plan'!$A:$A,0)),""))</f>
        <v/>
      </c>
      <c r="H548" s="3"/>
    </row>
    <row r="549" ht="15.75" customHeight="1">
      <c r="A549" s="8"/>
      <c r="B549" s="3"/>
      <c r="C549" s="3"/>
      <c r="D549" s="11"/>
      <c r="E549" s="3"/>
      <c r="F549" s="3" t="str">
        <f t="array" ref="F549">IF($C549="","",IFERROR(INDEX('📝 Plan'!$B:$B,MATCH($C549,'📝 Plan'!$A:$A,0)),"Not in the plan"))</f>
        <v/>
      </c>
      <c r="G549" s="3" t="str">
        <f t="array" ref="G549">IF($C549="","",IFERROR(INDEX('📝 Plan'!$C:$C,MATCH($C549,'📝 Plan'!$A:$A,0)),""))</f>
        <v/>
      </c>
      <c r="H549" s="3"/>
    </row>
    <row r="550" ht="15.75" customHeight="1">
      <c r="A550" s="8"/>
      <c r="B550" s="3"/>
      <c r="C550" s="3"/>
      <c r="D550" s="11"/>
      <c r="E550" s="3"/>
      <c r="F550" s="3" t="str">
        <f t="array" ref="F550">IF($C550="","",IFERROR(INDEX('📝 Plan'!$B:$B,MATCH($C550,'📝 Plan'!$A:$A,0)),"Not in the plan"))</f>
        <v/>
      </c>
      <c r="G550" s="3" t="str">
        <f t="array" ref="G550">IF($C550="","",IFERROR(INDEX('📝 Plan'!$C:$C,MATCH($C550,'📝 Plan'!$A:$A,0)),""))</f>
        <v/>
      </c>
      <c r="H550" s="3"/>
    </row>
    <row r="551" ht="15.75" customHeight="1">
      <c r="A551" s="8"/>
      <c r="B551" s="3"/>
      <c r="C551" s="3"/>
      <c r="D551" s="11"/>
      <c r="E551" s="3"/>
      <c r="F551" s="3" t="str">
        <f t="array" ref="F551">IF($C551="","",IFERROR(INDEX('📝 Plan'!$B:$B,MATCH($C551,'📝 Plan'!$A:$A,0)),"Not in the plan"))</f>
        <v/>
      </c>
      <c r="G551" s="3" t="str">
        <f t="array" ref="G551">IF($C551="","",IFERROR(INDEX('📝 Plan'!$C:$C,MATCH($C551,'📝 Plan'!$A:$A,0)),""))</f>
        <v/>
      </c>
      <c r="H551" s="3"/>
    </row>
    <row r="552" ht="15.75" customHeight="1">
      <c r="A552" s="8"/>
      <c r="B552" s="3"/>
      <c r="C552" s="3"/>
      <c r="D552" s="11"/>
      <c r="E552" s="3"/>
      <c r="F552" s="3" t="str">
        <f t="array" ref="F552">IF($C552="","",IFERROR(INDEX('📝 Plan'!$B:$B,MATCH($C552,'📝 Plan'!$A:$A,0)),"Not in the plan"))</f>
        <v/>
      </c>
      <c r="G552" s="3" t="str">
        <f t="array" ref="G552">IF($C552="","",IFERROR(INDEX('📝 Plan'!$C:$C,MATCH($C552,'📝 Plan'!$A:$A,0)),""))</f>
        <v/>
      </c>
      <c r="H552" s="3"/>
    </row>
    <row r="553" ht="15.75" customHeight="1">
      <c r="A553" s="8"/>
      <c r="B553" s="3"/>
      <c r="C553" s="3"/>
      <c r="D553" s="11"/>
      <c r="E553" s="3"/>
      <c r="F553" s="3" t="str">
        <f t="array" ref="F553">IF($C553="","",IFERROR(INDEX('📝 Plan'!$B:$B,MATCH($C553,'📝 Plan'!$A:$A,0)),"Not in the plan"))</f>
        <v/>
      </c>
      <c r="G553" s="3" t="str">
        <f t="array" ref="G553">IF($C553="","",IFERROR(INDEX('📝 Plan'!$C:$C,MATCH($C553,'📝 Plan'!$A:$A,0)),""))</f>
        <v/>
      </c>
      <c r="H553" s="3"/>
    </row>
    <row r="554" ht="15.75" customHeight="1">
      <c r="A554" s="8"/>
      <c r="B554" s="3"/>
      <c r="C554" s="3"/>
      <c r="D554" s="11"/>
      <c r="E554" s="3"/>
      <c r="F554" s="3" t="str">
        <f t="array" ref="F554">IF($C554="","",IFERROR(INDEX('📝 Plan'!$B:$B,MATCH($C554,'📝 Plan'!$A:$A,0)),"Not in the plan"))</f>
        <v/>
      </c>
      <c r="G554" s="3" t="str">
        <f t="array" ref="G554">IF($C554="","",IFERROR(INDEX('📝 Plan'!$C:$C,MATCH($C554,'📝 Plan'!$A:$A,0)),""))</f>
        <v/>
      </c>
      <c r="H554" s="3"/>
    </row>
    <row r="555" ht="15.75" customHeight="1">
      <c r="A555" s="8"/>
      <c r="B555" s="3"/>
      <c r="C555" s="3"/>
      <c r="D555" s="11"/>
      <c r="E555" s="3"/>
      <c r="F555" s="3" t="str">
        <f t="array" ref="F555">IF($C555="","",IFERROR(INDEX('📝 Plan'!$B:$B,MATCH($C555,'📝 Plan'!$A:$A,0)),"Not in the plan"))</f>
        <v/>
      </c>
      <c r="G555" s="3" t="str">
        <f t="array" ref="G555">IF($C555="","",IFERROR(INDEX('📝 Plan'!$C:$C,MATCH($C555,'📝 Plan'!$A:$A,0)),""))</f>
        <v/>
      </c>
      <c r="H555" s="3"/>
    </row>
    <row r="556" ht="15.75" customHeight="1">
      <c r="A556" s="8"/>
      <c r="B556" s="3"/>
      <c r="C556" s="3"/>
      <c r="D556" s="11"/>
      <c r="E556" s="3"/>
      <c r="F556" s="3" t="str">
        <f t="array" ref="F556">IF($C556="","",IFERROR(INDEX('📝 Plan'!$B:$B,MATCH($C556,'📝 Plan'!$A:$A,0)),"Not in the plan"))</f>
        <v/>
      </c>
      <c r="G556" s="3" t="str">
        <f t="array" ref="G556">IF($C556="","",IFERROR(INDEX('📝 Plan'!$C:$C,MATCH($C556,'📝 Plan'!$A:$A,0)),""))</f>
        <v/>
      </c>
      <c r="H556" s="3"/>
    </row>
    <row r="557" ht="15.75" customHeight="1">
      <c r="A557" s="8"/>
      <c r="B557" s="3"/>
      <c r="C557" s="3"/>
      <c r="D557" s="11"/>
      <c r="E557" s="3"/>
      <c r="F557" s="3" t="str">
        <f t="array" ref="F557">IF($C557="","",IFERROR(INDEX('📝 Plan'!$B:$B,MATCH($C557,'📝 Plan'!$A:$A,0)),"Not in the plan"))</f>
        <v/>
      </c>
      <c r="G557" s="3" t="str">
        <f t="array" ref="G557">IF($C557="","",IFERROR(INDEX('📝 Plan'!$C:$C,MATCH($C557,'📝 Plan'!$A:$A,0)),""))</f>
        <v/>
      </c>
      <c r="H557" s="3"/>
    </row>
    <row r="558" ht="15.75" customHeight="1">
      <c r="A558" s="8"/>
      <c r="B558" s="3"/>
      <c r="C558" s="3"/>
      <c r="D558" s="11"/>
      <c r="E558" s="3"/>
      <c r="F558" s="3" t="str">
        <f t="array" ref="F558">IF($C558="","",IFERROR(INDEX('📝 Plan'!$B:$B,MATCH($C558,'📝 Plan'!$A:$A,0)),"Not in the plan"))</f>
        <v/>
      </c>
      <c r="G558" s="3" t="str">
        <f t="array" ref="G558">IF($C558="","",IFERROR(INDEX('📝 Plan'!$C:$C,MATCH($C558,'📝 Plan'!$A:$A,0)),""))</f>
        <v/>
      </c>
      <c r="H558" s="3"/>
    </row>
    <row r="559" ht="15.75" customHeight="1">
      <c r="A559" s="8"/>
      <c r="B559" s="3"/>
      <c r="C559" s="3"/>
      <c r="D559" s="11"/>
      <c r="E559" s="3"/>
      <c r="F559" s="3" t="str">
        <f t="array" ref="F559">IF($C559="","",IFERROR(INDEX('📝 Plan'!$B:$B,MATCH($C559,'📝 Plan'!$A:$A,0)),"Not in the plan"))</f>
        <v/>
      </c>
      <c r="G559" s="3" t="str">
        <f t="array" ref="G559">IF($C559="","",IFERROR(INDEX('📝 Plan'!$C:$C,MATCH($C559,'📝 Plan'!$A:$A,0)),""))</f>
        <v/>
      </c>
      <c r="H559" s="3"/>
    </row>
    <row r="560" ht="15.75" customHeight="1">
      <c r="A560" s="8"/>
      <c r="B560" s="3"/>
      <c r="C560" s="3"/>
      <c r="D560" s="11"/>
      <c r="E560" s="3"/>
      <c r="F560" s="3" t="str">
        <f t="array" ref="F560">IF($C560="","",IFERROR(INDEX('📝 Plan'!$B:$B,MATCH($C560,'📝 Plan'!$A:$A,0)),"Not in the plan"))</f>
        <v/>
      </c>
      <c r="G560" s="3" t="str">
        <f t="array" ref="G560">IF($C560="","",IFERROR(INDEX('📝 Plan'!$C:$C,MATCH($C560,'📝 Plan'!$A:$A,0)),""))</f>
        <v/>
      </c>
      <c r="H560" s="3"/>
    </row>
    <row r="561" ht="15.75" customHeight="1">
      <c r="A561" s="8"/>
      <c r="B561" s="3"/>
      <c r="C561" s="3"/>
      <c r="D561" s="11"/>
      <c r="E561" s="3"/>
      <c r="F561" s="3" t="str">
        <f t="array" ref="F561">IF($C561="","",IFERROR(INDEX('📝 Plan'!$B:$B,MATCH($C561,'📝 Plan'!$A:$A,0)),"Not in the plan"))</f>
        <v/>
      </c>
      <c r="G561" s="3" t="str">
        <f t="array" ref="G561">IF($C561="","",IFERROR(INDEX('📝 Plan'!$C:$C,MATCH($C561,'📝 Plan'!$A:$A,0)),""))</f>
        <v/>
      </c>
      <c r="H561" s="3"/>
    </row>
    <row r="562" ht="15.75" customHeight="1">
      <c r="A562" s="8"/>
      <c r="B562" s="3"/>
      <c r="C562" s="3"/>
      <c r="D562" s="11"/>
      <c r="E562" s="3"/>
      <c r="F562" s="3" t="str">
        <f t="array" ref="F562">IF($C562="","",IFERROR(INDEX('📝 Plan'!$B:$B,MATCH($C562,'📝 Plan'!$A:$A,0)),"Not in the plan"))</f>
        <v/>
      </c>
      <c r="G562" s="3" t="str">
        <f t="array" ref="G562">IF($C562="","",IFERROR(INDEX('📝 Plan'!$C:$C,MATCH($C562,'📝 Plan'!$A:$A,0)),""))</f>
        <v/>
      </c>
      <c r="H562" s="3"/>
    </row>
    <row r="563" ht="15.75" customHeight="1">
      <c r="A563" s="8"/>
      <c r="B563" s="3"/>
      <c r="C563" s="3"/>
      <c r="D563" s="11"/>
      <c r="E563" s="3"/>
      <c r="F563" s="3" t="str">
        <f t="array" ref="F563">IF($C563="","",IFERROR(INDEX('📝 Plan'!$B:$B,MATCH($C563,'📝 Plan'!$A:$A,0)),"Not in the plan"))</f>
        <v/>
      </c>
      <c r="G563" s="3" t="str">
        <f t="array" ref="G563">IF($C563="","",IFERROR(INDEX('📝 Plan'!$C:$C,MATCH($C563,'📝 Plan'!$A:$A,0)),""))</f>
        <v/>
      </c>
      <c r="H563" s="3"/>
    </row>
    <row r="564" ht="15.75" customHeight="1">
      <c r="A564" s="8"/>
      <c r="B564" s="3"/>
      <c r="C564" s="3"/>
      <c r="D564" s="11"/>
      <c r="E564" s="3"/>
      <c r="F564" s="3" t="str">
        <f t="array" ref="F564">IF($C564="","",IFERROR(INDEX('📝 Plan'!$B:$B,MATCH($C564,'📝 Plan'!$A:$A,0)),"Not in the plan"))</f>
        <v/>
      </c>
      <c r="G564" s="3" t="str">
        <f t="array" ref="G564">IF($C564="","",IFERROR(INDEX('📝 Plan'!$C:$C,MATCH($C564,'📝 Plan'!$A:$A,0)),""))</f>
        <v/>
      </c>
      <c r="H564" s="3"/>
    </row>
    <row r="565" ht="15.75" customHeight="1">
      <c r="A565" s="8"/>
      <c r="B565" s="3"/>
      <c r="C565" s="3"/>
      <c r="D565" s="11"/>
      <c r="E565" s="3"/>
      <c r="F565" s="3" t="str">
        <f t="array" ref="F565">IF($C565="","",IFERROR(INDEX('📝 Plan'!$B:$B,MATCH($C565,'📝 Plan'!$A:$A,0)),"Not in the plan"))</f>
        <v/>
      </c>
      <c r="G565" s="3" t="str">
        <f t="array" ref="G565">IF($C565="","",IFERROR(INDEX('📝 Plan'!$C:$C,MATCH($C565,'📝 Plan'!$A:$A,0)),""))</f>
        <v/>
      </c>
      <c r="H565" s="3"/>
    </row>
    <row r="566" ht="15.75" customHeight="1">
      <c r="A566" s="8"/>
      <c r="B566" s="3"/>
      <c r="C566" s="3"/>
      <c r="D566" s="11"/>
      <c r="E566" s="3"/>
      <c r="F566" s="3" t="str">
        <f t="array" ref="F566">IF($C566="","",IFERROR(INDEX('📝 Plan'!$B:$B,MATCH($C566,'📝 Plan'!$A:$A,0)),"Not in the plan"))</f>
        <v/>
      </c>
      <c r="G566" s="3" t="str">
        <f t="array" ref="G566">IF($C566="","",IFERROR(INDEX('📝 Plan'!$C:$C,MATCH($C566,'📝 Plan'!$A:$A,0)),""))</f>
        <v/>
      </c>
      <c r="H566" s="3"/>
    </row>
    <row r="567" ht="15.75" customHeight="1">
      <c r="A567" s="8"/>
      <c r="B567" s="3"/>
      <c r="C567" s="3"/>
      <c r="D567" s="11"/>
      <c r="E567" s="3"/>
      <c r="F567" s="3" t="str">
        <f t="array" ref="F567">IF($C567="","",IFERROR(INDEX('📝 Plan'!$B:$B,MATCH($C567,'📝 Plan'!$A:$A,0)),"Not in the plan"))</f>
        <v/>
      </c>
      <c r="G567" s="3" t="str">
        <f t="array" ref="G567">IF($C567="","",IFERROR(INDEX('📝 Plan'!$C:$C,MATCH($C567,'📝 Plan'!$A:$A,0)),""))</f>
        <v/>
      </c>
      <c r="H567" s="3"/>
    </row>
    <row r="568" ht="15.75" customHeight="1">
      <c r="A568" s="8"/>
      <c r="B568" s="3"/>
      <c r="C568" s="3"/>
      <c r="D568" s="11"/>
      <c r="E568" s="3"/>
      <c r="F568" s="3" t="str">
        <f t="array" ref="F568">IF($C568="","",IFERROR(INDEX('📝 Plan'!$B:$B,MATCH($C568,'📝 Plan'!$A:$A,0)),"Not in the plan"))</f>
        <v/>
      </c>
      <c r="G568" s="3" t="str">
        <f t="array" ref="G568">IF($C568="","",IFERROR(INDEX('📝 Plan'!$C:$C,MATCH($C568,'📝 Plan'!$A:$A,0)),""))</f>
        <v/>
      </c>
      <c r="H568" s="3"/>
    </row>
    <row r="569" ht="15.75" customHeight="1">
      <c r="A569" s="8"/>
      <c r="B569" s="3"/>
      <c r="C569" s="3"/>
      <c r="D569" s="11"/>
      <c r="E569" s="3"/>
      <c r="F569" s="3" t="str">
        <f t="array" ref="F569">IF($C569="","",IFERROR(INDEX('📝 Plan'!$B:$B,MATCH($C569,'📝 Plan'!$A:$A,0)),"Not in the plan"))</f>
        <v/>
      </c>
      <c r="G569" s="3" t="str">
        <f t="array" ref="G569">IF($C569="","",IFERROR(INDEX('📝 Plan'!$C:$C,MATCH($C569,'📝 Plan'!$A:$A,0)),""))</f>
        <v/>
      </c>
      <c r="H569" s="3"/>
    </row>
    <row r="570" ht="15.75" customHeight="1">
      <c r="A570" s="8"/>
      <c r="B570" s="3"/>
      <c r="C570" s="3"/>
      <c r="D570" s="11"/>
      <c r="E570" s="3"/>
      <c r="F570" s="3" t="str">
        <f t="array" ref="F570">IF($C570="","",IFERROR(INDEX('📝 Plan'!$B:$B,MATCH($C570,'📝 Plan'!$A:$A,0)),"Not in the plan"))</f>
        <v/>
      </c>
      <c r="G570" s="3" t="str">
        <f t="array" ref="G570">IF($C570="","",IFERROR(INDEX('📝 Plan'!$C:$C,MATCH($C570,'📝 Plan'!$A:$A,0)),""))</f>
        <v/>
      </c>
      <c r="H570" s="3"/>
    </row>
    <row r="571" ht="15.75" customHeight="1">
      <c r="A571" s="8"/>
      <c r="B571" s="3"/>
      <c r="C571" s="3"/>
      <c r="D571" s="11"/>
      <c r="E571" s="3"/>
      <c r="F571" s="3" t="str">
        <f t="array" ref="F571">IF($C571="","",IFERROR(INDEX('📝 Plan'!$B:$B,MATCH($C571,'📝 Plan'!$A:$A,0)),"Not in the plan"))</f>
        <v/>
      </c>
      <c r="G571" s="3" t="str">
        <f t="array" ref="G571">IF($C571="","",IFERROR(INDEX('📝 Plan'!$C:$C,MATCH($C571,'📝 Plan'!$A:$A,0)),""))</f>
        <v/>
      </c>
      <c r="H571" s="3"/>
    </row>
    <row r="572" ht="15.75" customHeight="1">
      <c r="A572" s="8"/>
      <c r="B572" s="3"/>
      <c r="C572" s="3"/>
      <c r="D572" s="11"/>
      <c r="E572" s="3"/>
      <c r="F572" s="3" t="str">
        <f t="array" ref="F572">IF($C572="","",IFERROR(INDEX('📝 Plan'!$B:$B,MATCH($C572,'📝 Plan'!$A:$A,0)),"Not in the plan"))</f>
        <v/>
      </c>
      <c r="G572" s="3" t="str">
        <f t="array" ref="G572">IF($C572="","",IFERROR(INDEX('📝 Plan'!$C:$C,MATCH($C572,'📝 Plan'!$A:$A,0)),""))</f>
        <v/>
      </c>
      <c r="H572" s="3"/>
    </row>
    <row r="573" ht="15.75" customHeight="1">
      <c r="A573" s="8"/>
      <c r="B573" s="3"/>
      <c r="C573" s="3"/>
      <c r="D573" s="11"/>
      <c r="E573" s="3"/>
      <c r="F573" s="3" t="str">
        <f t="array" ref="F573">IF($C573="","",IFERROR(INDEX('📝 Plan'!$B:$B,MATCH($C573,'📝 Plan'!$A:$A,0)),"Not in the plan"))</f>
        <v/>
      </c>
      <c r="G573" s="3" t="str">
        <f t="array" ref="G573">IF($C573="","",IFERROR(INDEX('📝 Plan'!$C:$C,MATCH($C573,'📝 Plan'!$A:$A,0)),""))</f>
        <v/>
      </c>
      <c r="H573" s="3"/>
    </row>
    <row r="574" ht="15.75" customHeight="1">
      <c r="A574" s="8"/>
      <c r="B574" s="3"/>
      <c r="C574" s="3"/>
      <c r="D574" s="11"/>
      <c r="E574" s="3"/>
      <c r="F574" s="3" t="str">
        <f t="array" ref="F574">IF($C574="","",IFERROR(INDEX('📝 Plan'!$B:$B,MATCH($C574,'📝 Plan'!$A:$A,0)),"Not in the plan"))</f>
        <v/>
      </c>
      <c r="G574" s="3" t="str">
        <f t="array" ref="G574">IF($C574="","",IFERROR(INDEX('📝 Plan'!$C:$C,MATCH($C574,'📝 Plan'!$A:$A,0)),""))</f>
        <v/>
      </c>
      <c r="H574" s="3"/>
    </row>
    <row r="575" ht="15.75" customHeight="1">
      <c r="A575" s="8"/>
      <c r="B575" s="3"/>
      <c r="C575" s="3"/>
      <c r="D575" s="11"/>
      <c r="E575" s="3"/>
      <c r="F575" s="3" t="str">
        <f t="array" ref="F575">IF($C575="","",IFERROR(INDEX('📝 Plan'!$B:$B,MATCH($C575,'📝 Plan'!$A:$A,0)),"Not in the plan"))</f>
        <v/>
      </c>
      <c r="G575" s="3" t="str">
        <f t="array" ref="G575">IF($C575="","",IFERROR(INDEX('📝 Plan'!$C:$C,MATCH($C575,'📝 Plan'!$A:$A,0)),""))</f>
        <v/>
      </c>
      <c r="H575" s="3"/>
    </row>
    <row r="576" ht="15.75" customHeight="1">
      <c r="A576" s="8"/>
      <c r="B576" s="3"/>
      <c r="C576" s="3"/>
      <c r="D576" s="11"/>
      <c r="E576" s="3"/>
      <c r="F576" s="3" t="str">
        <f t="array" ref="F576">IF($C576="","",IFERROR(INDEX('📝 Plan'!$B:$B,MATCH($C576,'📝 Plan'!$A:$A,0)),"Not in the plan"))</f>
        <v/>
      </c>
      <c r="G576" s="3" t="str">
        <f t="array" ref="G576">IF($C576="","",IFERROR(INDEX('📝 Plan'!$C:$C,MATCH($C576,'📝 Plan'!$A:$A,0)),""))</f>
        <v/>
      </c>
      <c r="H576" s="3"/>
    </row>
    <row r="577" ht="15.75" customHeight="1">
      <c r="A577" s="8"/>
      <c r="B577" s="3"/>
      <c r="C577" s="3"/>
      <c r="D577" s="11"/>
      <c r="E577" s="3"/>
      <c r="F577" s="3" t="str">
        <f t="array" ref="F577">IF($C577="","",IFERROR(INDEX('📝 Plan'!$B:$B,MATCH($C577,'📝 Plan'!$A:$A,0)),"Not in the plan"))</f>
        <v/>
      </c>
      <c r="G577" s="3" t="str">
        <f t="array" ref="G577">IF($C577="","",IFERROR(INDEX('📝 Plan'!$C:$C,MATCH($C577,'📝 Plan'!$A:$A,0)),""))</f>
        <v/>
      </c>
      <c r="H577" s="3"/>
    </row>
    <row r="578" ht="15.75" customHeight="1">
      <c r="A578" s="8"/>
      <c r="B578" s="3"/>
      <c r="C578" s="3"/>
      <c r="D578" s="11"/>
      <c r="E578" s="3"/>
      <c r="F578" s="3" t="str">
        <f t="array" ref="F578">IF($C578="","",IFERROR(INDEX('📝 Plan'!$B:$B,MATCH($C578,'📝 Plan'!$A:$A,0)),"Not in the plan"))</f>
        <v/>
      </c>
      <c r="G578" s="3" t="str">
        <f t="array" ref="G578">IF($C578="","",IFERROR(INDEX('📝 Plan'!$C:$C,MATCH($C578,'📝 Plan'!$A:$A,0)),""))</f>
        <v/>
      </c>
      <c r="H578" s="3"/>
    </row>
    <row r="579" ht="15.75" customHeight="1">
      <c r="A579" s="8"/>
      <c r="B579" s="3"/>
      <c r="C579" s="3"/>
      <c r="D579" s="11"/>
      <c r="E579" s="3"/>
      <c r="F579" s="3" t="str">
        <f t="array" ref="F579">IF($C579="","",IFERROR(INDEX('📝 Plan'!$B:$B,MATCH($C579,'📝 Plan'!$A:$A,0)),"Not in the plan"))</f>
        <v/>
      </c>
      <c r="G579" s="3" t="str">
        <f t="array" ref="G579">IF($C579="","",IFERROR(INDEX('📝 Plan'!$C:$C,MATCH($C579,'📝 Plan'!$A:$A,0)),""))</f>
        <v/>
      </c>
      <c r="H579" s="3"/>
    </row>
    <row r="580" ht="15.75" customHeight="1">
      <c r="A580" s="8"/>
      <c r="B580" s="3"/>
      <c r="C580" s="3"/>
      <c r="D580" s="11"/>
      <c r="E580" s="3"/>
      <c r="F580" s="3" t="str">
        <f t="array" ref="F580">IF($C580="","",IFERROR(INDEX('📝 Plan'!$B:$B,MATCH($C580,'📝 Plan'!$A:$A,0)),"Not in the plan"))</f>
        <v/>
      </c>
      <c r="G580" s="3" t="str">
        <f t="array" ref="G580">IF($C580="","",IFERROR(INDEX('📝 Plan'!$C:$C,MATCH($C580,'📝 Plan'!$A:$A,0)),""))</f>
        <v/>
      </c>
      <c r="H580" s="3"/>
    </row>
    <row r="581" ht="15.75" customHeight="1">
      <c r="A581" s="8"/>
      <c r="B581" s="3"/>
      <c r="C581" s="3"/>
      <c r="D581" s="11"/>
      <c r="E581" s="3"/>
      <c r="F581" s="3" t="str">
        <f t="array" ref="F581">IF($C581="","",IFERROR(INDEX('📝 Plan'!$B:$B,MATCH($C581,'📝 Plan'!$A:$A,0)),"Not in the plan"))</f>
        <v/>
      </c>
      <c r="G581" s="3" t="str">
        <f t="array" ref="G581">IF($C581="","",IFERROR(INDEX('📝 Plan'!$C:$C,MATCH($C581,'📝 Plan'!$A:$A,0)),""))</f>
        <v/>
      </c>
      <c r="H581" s="3"/>
    </row>
    <row r="582" ht="15.75" customHeight="1">
      <c r="A582" s="8"/>
      <c r="B582" s="3"/>
      <c r="C582" s="3"/>
      <c r="D582" s="11"/>
      <c r="E582" s="3"/>
      <c r="F582" s="3" t="str">
        <f t="array" ref="F582">IF($C582="","",IFERROR(INDEX('📝 Plan'!$B:$B,MATCH($C582,'📝 Plan'!$A:$A,0)),"Not in the plan"))</f>
        <v/>
      </c>
      <c r="G582" s="3" t="str">
        <f t="array" ref="G582">IF($C582="","",IFERROR(INDEX('📝 Plan'!$C:$C,MATCH($C582,'📝 Plan'!$A:$A,0)),""))</f>
        <v/>
      </c>
      <c r="H582" s="3"/>
    </row>
    <row r="583" ht="15.75" customHeight="1">
      <c r="A583" s="8"/>
      <c r="B583" s="3"/>
      <c r="C583" s="3"/>
      <c r="D583" s="11"/>
      <c r="E583" s="3"/>
      <c r="F583" s="3" t="str">
        <f t="array" ref="F583">IF($C583="","",IFERROR(INDEX('📝 Plan'!$B:$B,MATCH($C583,'📝 Plan'!$A:$A,0)),"Not in the plan"))</f>
        <v/>
      </c>
      <c r="G583" s="3" t="str">
        <f t="array" ref="G583">IF($C583="","",IFERROR(INDEX('📝 Plan'!$C:$C,MATCH($C583,'📝 Plan'!$A:$A,0)),""))</f>
        <v/>
      </c>
      <c r="H583" s="3"/>
    </row>
    <row r="584" ht="15.75" customHeight="1">
      <c r="A584" s="8"/>
      <c r="B584" s="3"/>
      <c r="C584" s="3"/>
      <c r="D584" s="11"/>
      <c r="E584" s="3"/>
      <c r="F584" s="3" t="str">
        <f t="array" ref="F584">IF($C584="","",IFERROR(INDEX('📝 Plan'!$B:$B,MATCH($C584,'📝 Plan'!$A:$A,0)),"Not in the plan"))</f>
        <v/>
      </c>
      <c r="G584" s="3" t="str">
        <f t="array" ref="G584">IF($C584="","",IFERROR(INDEX('📝 Plan'!$C:$C,MATCH($C584,'📝 Plan'!$A:$A,0)),""))</f>
        <v/>
      </c>
      <c r="H584" s="3"/>
    </row>
    <row r="585" ht="15.75" customHeight="1">
      <c r="A585" s="8"/>
      <c r="B585" s="3"/>
      <c r="C585" s="3"/>
      <c r="D585" s="11"/>
      <c r="E585" s="3"/>
      <c r="F585" s="3" t="str">
        <f t="array" ref="F585">IF($C585="","",IFERROR(INDEX('📝 Plan'!$B:$B,MATCH($C585,'📝 Plan'!$A:$A,0)),"Not in the plan"))</f>
        <v/>
      </c>
      <c r="G585" s="3" t="str">
        <f t="array" ref="G585">IF($C585="","",IFERROR(INDEX('📝 Plan'!$C:$C,MATCH($C585,'📝 Plan'!$A:$A,0)),""))</f>
        <v/>
      </c>
      <c r="H585" s="3"/>
    </row>
    <row r="586" ht="15.75" customHeight="1">
      <c r="A586" s="8"/>
      <c r="B586" s="3"/>
      <c r="C586" s="3"/>
      <c r="D586" s="11"/>
      <c r="E586" s="3"/>
      <c r="F586" s="3" t="str">
        <f t="array" ref="F586">IF($C586="","",IFERROR(INDEX('📝 Plan'!$B:$B,MATCH($C586,'📝 Plan'!$A:$A,0)),"Not in the plan"))</f>
        <v/>
      </c>
      <c r="G586" s="3" t="str">
        <f t="array" ref="G586">IF($C586="","",IFERROR(INDEX('📝 Plan'!$C:$C,MATCH($C586,'📝 Plan'!$A:$A,0)),""))</f>
        <v/>
      </c>
      <c r="H586" s="3"/>
    </row>
    <row r="587" ht="15.75" customHeight="1">
      <c r="A587" s="8"/>
      <c r="B587" s="3"/>
      <c r="C587" s="3"/>
      <c r="D587" s="11"/>
      <c r="E587" s="3"/>
      <c r="F587" s="3" t="str">
        <f t="array" ref="F587">IF($C587="","",IFERROR(INDEX('📝 Plan'!$B:$B,MATCH($C587,'📝 Plan'!$A:$A,0)),"Not in the plan"))</f>
        <v/>
      </c>
      <c r="G587" s="3" t="str">
        <f t="array" ref="G587">IF($C587="","",IFERROR(INDEX('📝 Plan'!$C:$C,MATCH($C587,'📝 Plan'!$A:$A,0)),""))</f>
        <v/>
      </c>
      <c r="H587" s="3"/>
    </row>
    <row r="588" ht="15.75" customHeight="1">
      <c r="A588" s="8"/>
      <c r="B588" s="3"/>
      <c r="C588" s="3"/>
      <c r="D588" s="11"/>
      <c r="E588" s="3"/>
      <c r="F588" s="3" t="str">
        <f t="array" ref="F588">IF($C588="","",IFERROR(INDEX('📝 Plan'!$B:$B,MATCH($C588,'📝 Plan'!$A:$A,0)),"Not in the plan"))</f>
        <v/>
      </c>
      <c r="G588" s="3" t="str">
        <f t="array" ref="G588">IF($C588="","",IFERROR(INDEX('📝 Plan'!$C:$C,MATCH($C588,'📝 Plan'!$A:$A,0)),""))</f>
        <v/>
      </c>
      <c r="H588" s="3"/>
    </row>
    <row r="589" ht="15.75" customHeight="1">
      <c r="A589" s="8"/>
      <c r="B589" s="3"/>
      <c r="C589" s="3"/>
      <c r="D589" s="11"/>
      <c r="E589" s="3"/>
      <c r="F589" s="3" t="str">
        <f t="array" ref="F589">IF($C589="","",IFERROR(INDEX('📝 Plan'!$B:$B,MATCH($C589,'📝 Plan'!$A:$A,0)),"Not in the plan"))</f>
        <v/>
      </c>
      <c r="G589" s="3" t="str">
        <f t="array" ref="G589">IF($C589="","",IFERROR(INDEX('📝 Plan'!$C:$C,MATCH($C589,'📝 Plan'!$A:$A,0)),""))</f>
        <v/>
      </c>
      <c r="H589" s="3"/>
    </row>
    <row r="590" ht="15.75" customHeight="1">
      <c r="A590" s="8"/>
      <c r="B590" s="3"/>
      <c r="C590" s="3"/>
      <c r="D590" s="11"/>
      <c r="E590" s="3"/>
      <c r="F590" s="3" t="str">
        <f t="array" ref="F590">IF($C590="","",IFERROR(INDEX('📝 Plan'!$B:$B,MATCH($C590,'📝 Plan'!$A:$A,0)),"Not in the plan"))</f>
        <v/>
      </c>
      <c r="G590" s="3" t="str">
        <f t="array" ref="G590">IF($C590="","",IFERROR(INDEX('📝 Plan'!$C:$C,MATCH($C590,'📝 Plan'!$A:$A,0)),""))</f>
        <v/>
      </c>
      <c r="H590" s="3"/>
    </row>
    <row r="591" ht="15.75" customHeight="1">
      <c r="A591" s="8"/>
      <c r="B591" s="3"/>
      <c r="C591" s="3"/>
      <c r="D591" s="11"/>
      <c r="E591" s="3"/>
      <c r="F591" s="3" t="str">
        <f t="array" ref="F591">IF($C591="","",IFERROR(INDEX('📝 Plan'!$B:$B,MATCH($C591,'📝 Plan'!$A:$A,0)),"Not in the plan"))</f>
        <v/>
      </c>
      <c r="G591" s="3" t="str">
        <f t="array" ref="G591">IF($C591="","",IFERROR(INDEX('📝 Plan'!$C:$C,MATCH($C591,'📝 Plan'!$A:$A,0)),""))</f>
        <v/>
      </c>
      <c r="H591" s="3"/>
    </row>
    <row r="592" ht="15.75" customHeight="1">
      <c r="A592" s="8"/>
      <c r="B592" s="3"/>
      <c r="C592" s="3"/>
      <c r="D592" s="11"/>
      <c r="E592" s="3"/>
      <c r="F592" s="3" t="str">
        <f t="array" ref="F592">IF($C592="","",IFERROR(INDEX('📝 Plan'!$B:$B,MATCH($C592,'📝 Plan'!$A:$A,0)),"Not in the plan"))</f>
        <v/>
      </c>
      <c r="G592" s="3" t="str">
        <f t="array" ref="G592">IF($C592="","",IFERROR(INDEX('📝 Plan'!$C:$C,MATCH($C592,'📝 Plan'!$A:$A,0)),""))</f>
        <v/>
      </c>
      <c r="H592" s="3"/>
    </row>
    <row r="593" ht="15.75" customHeight="1">
      <c r="A593" s="8"/>
      <c r="B593" s="3"/>
      <c r="C593" s="3"/>
      <c r="D593" s="11"/>
      <c r="E593" s="3"/>
      <c r="F593" s="3" t="str">
        <f t="array" ref="F593">IF($C593="","",IFERROR(INDEX('📝 Plan'!$B:$B,MATCH($C593,'📝 Plan'!$A:$A,0)),"Not in the plan"))</f>
        <v/>
      </c>
      <c r="G593" s="3" t="str">
        <f t="array" ref="G593">IF($C593="","",IFERROR(INDEX('📝 Plan'!$C:$C,MATCH($C593,'📝 Plan'!$A:$A,0)),""))</f>
        <v/>
      </c>
      <c r="H593" s="3"/>
    </row>
    <row r="594" ht="15.75" customHeight="1">
      <c r="A594" s="8"/>
      <c r="B594" s="3"/>
      <c r="C594" s="3"/>
      <c r="D594" s="11"/>
      <c r="E594" s="3"/>
      <c r="F594" s="3" t="str">
        <f t="array" ref="F594">IF($C594="","",IFERROR(INDEX('📝 Plan'!$B:$B,MATCH($C594,'📝 Plan'!$A:$A,0)),"Not in the plan"))</f>
        <v/>
      </c>
      <c r="G594" s="3" t="str">
        <f t="array" ref="G594">IF($C594="","",IFERROR(INDEX('📝 Plan'!$C:$C,MATCH($C594,'📝 Plan'!$A:$A,0)),""))</f>
        <v/>
      </c>
      <c r="H594" s="3"/>
    </row>
    <row r="595" ht="15.75" customHeight="1">
      <c r="A595" s="8"/>
      <c r="B595" s="3"/>
      <c r="C595" s="3"/>
      <c r="D595" s="11"/>
      <c r="E595" s="3"/>
      <c r="F595" s="3" t="str">
        <f t="array" ref="F595">IF($C595="","",IFERROR(INDEX('📝 Plan'!$B:$B,MATCH($C595,'📝 Plan'!$A:$A,0)),"Not in the plan"))</f>
        <v/>
      </c>
      <c r="G595" s="3" t="str">
        <f t="array" ref="G595">IF($C595="","",IFERROR(INDEX('📝 Plan'!$C:$C,MATCH($C595,'📝 Plan'!$A:$A,0)),""))</f>
        <v/>
      </c>
      <c r="H595" s="3"/>
    </row>
    <row r="596" ht="15.75" customHeight="1">
      <c r="A596" s="8"/>
      <c r="B596" s="3"/>
      <c r="C596" s="3"/>
      <c r="D596" s="11"/>
      <c r="E596" s="3"/>
      <c r="F596" s="3" t="str">
        <f t="array" ref="F596">IF($C596="","",IFERROR(INDEX('📝 Plan'!$B:$B,MATCH($C596,'📝 Plan'!$A:$A,0)),"Not in the plan"))</f>
        <v/>
      </c>
      <c r="G596" s="3" t="str">
        <f t="array" ref="G596">IF($C596="","",IFERROR(INDEX('📝 Plan'!$C:$C,MATCH($C596,'📝 Plan'!$A:$A,0)),""))</f>
        <v/>
      </c>
      <c r="H596" s="3"/>
    </row>
    <row r="597" ht="15.75" customHeight="1">
      <c r="A597" s="8"/>
      <c r="B597" s="3"/>
      <c r="C597" s="3"/>
      <c r="D597" s="11"/>
      <c r="E597" s="3"/>
      <c r="F597" s="3" t="str">
        <f t="array" ref="F597">IF($C597="","",IFERROR(INDEX('📝 Plan'!$B:$B,MATCH($C597,'📝 Plan'!$A:$A,0)),"Not in the plan"))</f>
        <v/>
      </c>
      <c r="G597" s="3" t="str">
        <f t="array" ref="G597">IF($C597="","",IFERROR(INDEX('📝 Plan'!$C:$C,MATCH($C597,'📝 Plan'!$A:$A,0)),""))</f>
        <v/>
      </c>
      <c r="H597" s="3"/>
    </row>
    <row r="598" ht="15.75" customHeight="1">
      <c r="A598" s="8"/>
      <c r="B598" s="3"/>
      <c r="C598" s="3"/>
      <c r="D598" s="11"/>
      <c r="E598" s="3"/>
      <c r="F598" s="3" t="str">
        <f t="array" ref="F598">IF($C598="","",IFERROR(INDEX('📝 Plan'!$B:$B,MATCH($C598,'📝 Plan'!$A:$A,0)),"Not in the plan"))</f>
        <v/>
      </c>
      <c r="G598" s="3" t="str">
        <f t="array" ref="G598">IF($C598="","",IFERROR(INDEX('📝 Plan'!$C:$C,MATCH($C598,'📝 Plan'!$A:$A,0)),""))</f>
        <v/>
      </c>
      <c r="H598" s="3"/>
    </row>
    <row r="599" ht="15.75" customHeight="1">
      <c r="A599" s="8"/>
      <c r="B599" s="3"/>
      <c r="C599" s="3"/>
      <c r="D599" s="11"/>
      <c r="E599" s="3"/>
      <c r="F599" s="3" t="str">
        <f t="array" ref="F599">IF($C599="","",IFERROR(INDEX('📝 Plan'!$B:$B,MATCH($C599,'📝 Plan'!$A:$A,0)),"Not in the plan"))</f>
        <v/>
      </c>
      <c r="G599" s="3" t="str">
        <f t="array" ref="G599">IF($C599="","",IFERROR(INDEX('📝 Plan'!$C:$C,MATCH($C599,'📝 Plan'!$A:$A,0)),""))</f>
        <v/>
      </c>
      <c r="H599" s="3"/>
    </row>
    <row r="600" ht="15.75" customHeight="1">
      <c r="A600" s="8"/>
      <c r="B600" s="3"/>
      <c r="C600" s="3"/>
      <c r="D600" s="11"/>
      <c r="E600" s="3"/>
      <c r="F600" s="3" t="str">
        <f t="array" ref="F600">IF($C600="","",IFERROR(INDEX('📝 Plan'!$B:$B,MATCH($C600,'📝 Plan'!$A:$A,0)),"Not in the plan"))</f>
        <v/>
      </c>
      <c r="G600" s="3" t="str">
        <f t="array" ref="G600">IF($C600="","",IFERROR(INDEX('📝 Plan'!$C:$C,MATCH($C600,'📝 Plan'!$A:$A,0)),""))</f>
        <v/>
      </c>
      <c r="H600" s="3"/>
    </row>
    <row r="601" ht="15.75" customHeight="1">
      <c r="A601" s="8"/>
      <c r="B601" s="3"/>
      <c r="C601" s="3"/>
      <c r="D601" s="11"/>
      <c r="E601" s="3"/>
      <c r="F601" s="3" t="str">
        <f t="array" ref="F601">IF($C601="","",IFERROR(INDEX('📝 Plan'!$B:$B,MATCH($C601,'📝 Plan'!$A:$A,0)),"Not in the plan"))</f>
        <v/>
      </c>
      <c r="G601" s="3" t="str">
        <f t="array" ref="G601">IF($C601="","",IFERROR(INDEX('📝 Plan'!$C:$C,MATCH($C601,'📝 Plan'!$A:$A,0)),""))</f>
        <v/>
      </c>
      <c r="H601" s="3"/>
    </row>
    <row r="602" ht="15.75" customHeight="1">
      <c r="A602" s="8"/>
      <c r="B602" s="3"/>
      <c r="C602" s="3"/>
      <c r="D602" s="11"/>
      <c r="E602" s="3"/>
      <c r="F602" s="3" t="str">
        <f t="array" ref="F602">IF($C602="","",IFERROR(INDEX('📝 Plan'!$B:$B,MATCH($C602,'📝 Plan'!$A:$A,0)),"Not in the plan"))</f>
        <v/>
      </c>
      <c r="G602" s="3" t="str">
        <f t="array" ref="G602">IF($C602="","",IFERROR(INDEX('📝 Plan'!$C:$C,MATCH($C602,'📝 Plan'!$A:$A,0)),""))</f>
        <v/>
      </c>
      <c r="H602" s="3"/>
    </row>
    <row r="603" ht="15.75" customHeight="1">
      <c r="A603" s="8"/>
      <c r="B603" s="3"/>
      <c r="C603" s="3"/>
      <c r="D603" s="11"/>
      <c r="E603" s="3"/>
      <c r="F603" s="3" t="str">
        <f t="array" ref="F603">IF($C603="","",IFERROR(INDEX('📝 Plan'!$B:$B,MATCH($C603,'📝 Plan'!$A:$A,0)),"Not in the plan"))</f>
        <v/>
      </c>
      <c r="G603" s="3" t="str">
        <f t="array" ref="G603">IF($C603="","",IFERROR(INDEX('📝 Plan'!$C:$C,MATCH($C603,'📝 Plan'!$A:$A,0)),""))</f>
        <v/>
      </c>
      <c r="H603" s="3"/>
    </row>
    <row r="604" ht="15.75" customHeight="1">
      <c r="A604" s="8"/>
      <c r="B604" s="3"/>
      <c r="C604" s="3"/>
      <c r="D604" s="11"/>
      <c r="E604" s="3"/>
      <c r="F604" s="3" t="str">
        <f t="array" ref="F604">IF($C604="","",IFERROR(INDEX('📝 Plan'!$B:$B,MATCH($C604,'📝 Plan'!$A:$A,0)),"Not in the plan"))</f>
        <v/>
      </c>
      <c r="G604" s="3" t="str">
        <f t="array" ref="G604">IF($C604="","",IFERROR(INDEX('📝 Plan'!$C:$C,MATCH($C604,'📝 Plan'!$A:$A,0)),""))</f>
        <v/>
      </c>
      <c r="H604" s="3"/>
    </row>
    <row r="605" ht="15.75" customHeight="1">
      <c r="A605" s="8"/>
      <c r="B605" s="3"/>
      <c r="C605" s="3"/>
      <c r="D605" s="11"/>
      <c r="E605" s="3"/>
      <c r="F605" s="3" t="str">
        <f t="array" ref="F605">IF($C605="","",IFERROR(INDEX('📝 Plan'!$B:$B,MATCH($C605,'📝 Plan'!$A:$A,0)),"Not in the plan"))</f>
        <v/>
      </c>
      <c r="G605" s="3" t="str">
        <f t="array" ref="G605">IF($C605="","",IFERROR(INDEX('📝 Plan'!$C:$C,MATCH($C605,'📝 Plan'!$A:$A,0)),""))</f>
        <v/>
      </c>
      <c r="H605" s="3"/>
    </row>
    <row r="606" ht="15.75" customHeight="1">
      <c r="A606" s="8"/>
      <c r="B606" s="3"/>
      <c r="C606" s="3"/>
      <c r="D606" s="11"/>
      <c r="E606" s="3"/>
      <c r="F606" s="3" t="str">
        <f t="array" ref="F606">IF($C606="","",IFERROR(INDEX('📝 Plan'!$B:$B,MATCH($C606,'📝 Plan'!$A:$A,0)),"Not in the plan"))</f>
        <v/>
      </c>
      <c r="G606" s="3" t="str">
        <f t="array" ref="G606">IF($C606="","",IFERROR(INDEX('📝 Plan'!$C:$C,MATCH($C606,'📝 Plan'!$A:$A,0)),""))</f>
        <v/>
      </c>
      <c r="H606" s="3"/>
    </row>
    <row r="607" ht="15.75" customHeight="1">
      <c r="A607" s="8"/>
      <c r="B607" s="3"/>
      <c r="C607" s="3"/>
      <c r="D607" s="11"/>
      <c r="E607" s="3"/>
      <c r="F607" s="3" t="str">
        <f t="array" ref="F607">IF($C607="","",IFERROR(INDEX('📝 Plan'!$B:$B,MATCH($C607,'📝 Plan'!$A:$A,0)),"Not in the plan"))</f>
        <v/>
      </c>
      <c r="G607" s="3" t="str">
        <f t="array" ref="G607">IF($C607="","",IFERROR(INDEX('📝 Plan'!$C:$C,MATCH($C607,'📝 Plan'!$A:$A,0)),""))</f>
        <v/>
      </c>
      <c r="H607" s="3"/>
    </row>
    <row r="608" ht="15.75" customHeight="1">
      <c r="A608" s="8"/>
      <c r="B608" s="3"/>
      <c r="C608" s="3"/>
      <c r="D608" s="11"/>
      <c r="E608" s="3"/>
      <c r="F608" s="3" t="str">
        <f t="array" ref="F608">IF($C608="","",IFERROR(INDEX('📝 Plan'!$B:$B,MATCH($C608,'📝 Plan'!$A:$A,0)),"Not in the plan"))</f>
        <v/>
      </c>
      <c r="G608" s="3" t="str">
        <f t="array" ref="G608">IF($C608="","",IFERROR(INDEX('📝 Plan'!$C:$C,MATCH($C608,'📝 Plan'!$A:$A,0)),""))</f>
        <v/>
      </c>
      <c r="H608" s="3"/>
    </row>
    <row r="609" ht="15.75" customHeight="1">
      <c r="A609" s="8"/>
      <c r="B609" s="3"/>
      <c r="C609" s="3"/>
      <c r="D609" s="11"/>
      <c r="E609" s="3"/>
      <c r="F609" s="3" t="str">
        <f t="array" ref="F609">IF($C609="","",IFERROR(INDEX('📝 Plan'!$B:$B,MATCH($C609,'📝 Plan'!$A:$A,0)),"Not in the plan"))</f>
        <v/>
      </c>
      <c r="G609" s="3" t="str">
        <f t="array" ref="G609">IF($C609="","",IFERROR(INDEX('📝 Plan'!$C:$C,MATCH($C609,'📝 Plan'!$A:$A,0)),""))</f>
        <v/>
      </c>
      <c r="H609" s="3"/>
    </row>
    <row r="610" ht="15.75" customHeight="1">
      <c r="A610" s="8"/>
      <c r="B610" s="3"/>
      <c r="C610" s="3"/>
      <c r="D610" s="11"/>
      <c r="E610" s="3"/>
      <c r="F610" s="3" t="str">
        <f t="array" ref="F610">IF($C610="","",IFERROR(INDEX('📝 Plan'!$B:$B,MATCH($C610,'📝 Plan'!$A:$A,0)),"Not in the plan"))</f>
        <v/>
      </c>
      <c r="G610" s="3" t="str">
        <f t="array" ref="G610">IF($C610="","",IFERROR(INDEX('📝 Plan'!$C:$C,MATCH($C610,'📝 Plan'!$A:$A,0)),""))</f>
        <v/>
      </c>
      <c r="H610" s="3"/>
    </row>
    <row r="611" ht="15.75" customHeight="1">
      <c r="A611" s="8"/>
      <c r="B611" s="3"/>
      <c r="C611" s="3"/>
      <c r="D611" s="11"/>
      <c r="E611" s="3"/>
      <c r="F611" s="3" t="str">
        <f t="array" ref="F611">IF($C611="","",IFERROR(INDEX('📝 Plan'!$B:$B,MATCH($C611,'📝 Plan'!$A:$A,0)),"Not in the plan"))</f>
        <v/>
      </c>
      <c r="G611" s="3" t="str">
        <f t="array" ref="G611">IF($C611="","",IFERROR(INDEX('📝 Plan'!$C:$C,MATCH($C611,'📝 Plan'!$A:$A,0)),""))</f>
        <v/>
      </c>
      <c r="H611" s="3"/>
    </row>
    <row r="612" ht="15.75" customHeight="1">
      <c r="A612" s="8"/>
      <c r="B612" s="3"/>
      <c r="C612" s="3"/>
      <c r="D612" s="11"/>
      <c r="E612" s="3"/>
      <c r="F612" s="3" t="str">
        <f t="array" ref="F612">IF($C612="","",IFERROR(INDEX('📝 Plan'!$B:$B,MATCH($C612,'📝 Plan'!$A:$A,0)),"Not in the plan"))</f>
        <v/>
      </c>
      <c r="G612" s="3" t="str">
        <f t="array" ref="G612">IF($C612="","",IFERROR(INDEX('📝 Plan'!$C:$C,MATCH($C612,'📝 Plan'!$A:$A,0)),""))</f>
        <v/>
      </c>
      <c r="H612" s="3"/>
    </row>
    <row r="613" ht="15.75" customHeight="1">
      <c r="A613" s="8"/>
      <c r="B613" s="3"/>
      <c r="C613" s="3"/>
      <c r="D613" s="11"/>
      <c r="E613" s="3"/>
      <c r="F613" s="3" t="str">
        <f t="array" ref="F613">IF($C613="","",IFERROR(INDEX('📝 Plan'!$B:$B,MATCH($C613,'📝 Plan'!$A:$A,0)),"Not in the plan"))</f>
        <v/>
      </c>
      <c r="G613" s="3" t="str">
        <f t="array" ref="G613">IF($C613="","",IFERROR(INDEX('📝 Plan'!$C:$C,MATCH($C613,'📝 Plan'!$A:$A,0)),""))</f>
        <v/>
      </c>
      <c r="H613" s="3"/>
    </row>
    <row r="614" ht="15.75" customHeight="1">
      <c r="A614" s="8"/>
      <c r="B614" s="3"/>
      <c r="C614" s="3"/>
      <c r="D614" s="11"/>
      <c r="E614" s="3"/>
      <c r="F614" s="3" t="str">
        <f t="array" ref="F614">IF($C614="","",IFERROR(INDEX('📝 Plan'!$B:$B,MATCH($C614,'📝 Plan'!$A:$A,0)),"Not in the plan"))</f>
        <v/>
      </c>
      <c r="G614" s="3" t="str">
        <f t="array" ref="G614">IF($C614="","",IFERROR(INDEX('📝 Plan'!$C:$C,MATCH($C614,'📝 Plan'!$A:$A,0)),""))</f>
        <v/>
      </c>
      <c r="H614" s="3"/>
    </row>
    <row r="615" ht="15.75" customHeight="1">
      <c r="A615" s="8"/>
      <c r="B615" s="3"/>
      <c r="C615" s="3"/>
      <c r="D615" s="11"/>
      <c r="E615" s="3"/>
      <c r="F615" s="3" t="str">
        <f t="array" ref="F615">IF($C615="","",IFERROR(INDEX('📝 Plan'!$B:$B,MATCH($C615,'📝 Plan'!$A:$A,0)),"Not in the plan"))</f>
        <v/>
      </c>
      <c r="G615" s="3" t="str">
        <f t="array" ref="G615">IF($C615="","",IFERROR(INDEX('📝 Plan'!$C:$C,MATCH($C615,'📝 Plan'!$A:$A,0)),""))</f>
        <v/>
      </c>
      <c r="H615" s="3"/>
    </row>
    <row r="616" ht="15.75" customHeight="1">
      <c r="A616" s="8"/>
      <c r="B616" s="3"/>
      <c r="C616" s="3"/>
      <c r="D616" s="11"/>
      <c r="E616" s="3"/>
      <c r="F616" s="3" t="str">
        <f t="array" ref="F616">IF($C616="","",IFERROR(INDEX('📝 Plan'!$B:$B,MATCH($C616,'📝 Plan'!$A:$A,0)),"Not in the plan"))</f>
        <v/>
      </c>
      <c r="G616" s="3" t="str">
        <f t="array" ref="G616">IF($C616="","",IFERROR(INDEX('📝 Plan'!$C:$C,MATCH($C616,'📝 Plan'!$A:$A,0)),""))</f>
        <v/>
      </c>
      <c r="H616" s="3"/>
    </row>
    <row r="617" ht="15.75" customHeight="1">
      <c r="A617" s="8"/>
      <c r="B617" s="3"/>
      <c r="C617" s="3"/>
      <c r="D617" s="11"/>
      <c r="E617" s="3"/>
      <c r="F617" s="3" t="str">
        <f t="array" ref="F617">IF($C617="","",IFERROR(INDEX('📝 Plan'!$B:$B,MATCH($C617,'📝 Plan'!$A:$A,0)),"Not in the plan"))</f>
        <v/>
      </c>
      <c r="G617" s="3" t="str">
        <f t="array" ref="G617">IF($C617="","",IFERROR(INDEX('📝 Plan'!$C:$C,MATCH($C617,'📝 Plan'!$A:$A,0)),""))</f>
        <v/>
      </c>
      <c r="H617" s="3"/>
    </row>
    <row r="618" ht="15.75" customHeight="1">
      <c r="A618" s="8"/>
      <c r="B618" s="3"/>
      <c r="C618" s="3"/>
      <c r="D618" s="11"/>
      <c r="E618" s="3"/>
      <c r="F618" s="3" t="str">
        <f t="array" ref="F618">IF($C618="","",IFERROR(INDEX('📝 Plan'!$B:$B,MATCH($C618,'📝 Plan'!$A:$A,0)),"Not in the plan"))</f>
        <v/>
      </c>
      <c r="G618" s="3" t="str">
        <f t="array" ref="G618">IF($C618="","",IFERROR(INDEX('📝 Plan'!$C:$C,MATCH($C618,'📝 Plan'!$A:$A,0)),""))</f>
        <v/>
      </c>
      <c r="H618" s="3"/>
    </row>
    <row r="619" ht="15.75" customHeight="1">
      <c r="A619" s="8"/>
      <c r="B619" s="3"/>
      <c r="C619" s="3"/>
      <c r="D619" s="11"/>
      <c r="E619" s="3"/>
      <c r="F619" s="3" t="str">
        <f t="array" ref="F619">IF($C619="","",IFERROR(INDEX('📝 Plan'!$B:$B,MATCH($C619,'📝 Plan'!$A:$A,0)),"Not in the plan"))</f>
        <v/>
      </c>
      <c r="G619" s="3" t="str">
        <f t="array" ref="G619">IF($C619="","",IFERROR(INDEX('📝 Plan'!$C:$C,MATCH($C619,'📝 Plan'!$A:$A,0)),""))</f>
        <v/>
      </c>
      <c r="H619" s="3"/>
    </row>
    <row r="620" ht="15.75" customHeight="1">
      <c r="A620" s="8"/>
      <c r="B620" s="3"/>
      <c r="C620" s="3"/>
      <c r="D620" s="11"/>
      <c r="E620" s="3"/>
      <c r="F620" s="3" t="str">
        <f t="array" ref="F620">IF($C620="","",IFERROR(INDEX('📝 Plan'!$B:$B,MATCH($C620,'📝 Plan'!$A:$A,0)),"Not in the plan"))</f>
        <v/>
      </c>
      <c r="G620" s="3" t="str">
        <f t="array" ref="G620">IF($C620="","",IFERROR(INDEX('📝 Plan'!$C:$C,MATCH($C620,'📝 Plan'!$A:$A,0)),""))</f>
        <v/>
      </c>
      <c r="H620" s="3"/>
    </row>
    <row r="621" ht="15.75" customHeight="1">
      <c r="A621" s="8"/>
      <c r="B621" s="3"/>
      <c r="C621" s="3"/>
      <c r="D621" s="11"/>
      <c r="E621" s="3"/>
      <c r="F621" s="3" t="str">
        <f t="array" ref="F621">IF($C621="","",IFERROR(INDEX('📝 Plan'!$B:$B,MATCH($C621,'📝 Plan'!$A:$A,0)),"Not in the plan"))</f>
        <v/>
      </c>
      <c r="G621" s="3" t="str">
        <f t="array" ref="G621">IF($C621="","",IFERROR(INDEX('📝 Plan'!$C:$C,MATCH($C621,'📝 Plan'!$A:$A,0)),""))</f>
        <v/>
      </c>
      <c r="H621" s="3"/>
    </row>
    <row r="622" ht="15.75" customHeight="1">
      <c r="A622" s="8"/>
      <c r="B622" s="3"/>
      <c r="C622" s="3"/>
      <c r="D622" s="11"/>
      <c r="E622" s="3"/>
      <c r="F622" s="3" t="str">
        <f t="array" ref="F622">IF($C622="","",IFERROR(INDEX('📝 Plan'!$B:$B,MATCH($C622,'📝 Plan'!$A:$A,0)),"Not in the plan"))</f>
        <v/>
      </c>
      <c r="G622" s="3" t="str">
        <f t="array" ref="G622">IF($C622="","",IFERROR(INDEX('📝 Plan'!$C:$C,MATCH($C622,'📝 Plan'!$A:$A,0)),""))</f>
        <v/>
      </c>
      <c r="H622" s="3"/>
    </row>
    <row r="623" ht="15.75" customHeight="1">
      <c r="A623" s="8"/>
      <c r="B623" s="3"/>
      <c r="C623" s="3"/>
      <c r="D623" s="11"/>
      <c r="E623" s="3"/>
      <c r="F623" s="3" t="str">
        <f t="array" ref="F623">IF($C623="","",IFERROR(INDEX('📝 Plan'!$B:$B,MATCH($C623,'📝 Plan'!$A:$A,0)),"Not in the plan"))</f>
        <v/>
      </c>
      <c r="G623" s="3" t="str">
        <f t="array" ref="G623">IF($C623="","",IFERROR(INDEX('📝 Plan'!$C:$C,MATCH($C623,'📝 Plan'!$A:$A,0)),""))</f>
        <v/>
      </c>
      <c r="H623" s="3"/>
    </row>
    <row r="624" ht="15.75" customHeight="1">
      <c r="A624" s="8"/>
      <c r="B624" s="3"/>
      <c r="C624" s="3"/>
      <c r="D624" s="11"/>
      <c r="E624" s="3"/>
      <c r="F624" s="3" t="str">
        <f t="array" ref="F624">IF($C624="","",IFERROR(INDEX('📝 Plan'!$B:$B,MATCH($C624,'📝 Plan'!$A:$A,0)),"Not in the plan"))</f>
        <v/>
      </c>
      <c r="G624" s="3" t="str">
        <f t="array" ref="G624">IF($C624="","",IFERROR(INDEX('📝 Plan'!$C:$C,MATCH($C624,'📝 Plan'!$A:$A,0)),""))</f>
        <v/>
      </c>
      <c r="H624" s="3"/>
    </row>
    <row r="625" ht="15.75" customHeight="1">
      <c r="A625" s="8"/>
      <c r="B625" s="3"/>
      <c r="C625" s="3"/>
      <c r="D625" s="11"/>
      <c r="E625" s="3"/>
      <c r="F625" s="3" t="str">
        <f t="array" ref="F625">IF($C625="","",IFERROR(INDEX('📝 Plan'!$B:$B,MATCH($C625,'📝 Plan'!$A:$A,0)),"Not in the plan"))</f>
        <v/>
      </c>
      <c r="G625" s="3" t="str">
        <f t="array" ref="G625">IF($C625="","",IFERROR(INDEX('📝 Plan'!$C:$C,MATCH($C625,'📝 Plan'!$A:$A,0)),""))</f>
        <v/>
      </c>
      <c r="H625" s="3"/>
    </row>
    <row r="626" ht="15.75" customHeight="1">
      <c r="A626" s="8"/>
      <c r="B626" s="3"/>
      <c r="C626" s="3"/>
      <c r="D626" s="11"/>
      <c r="E626" s="3"/>
      <c r="F626" s="3" t="str">
        <f t="array" ref="F626">IF($C626="","",IFERROR(INDEX('📝 Plan'!$B:$B,MATCH($C626,'📝 Plan'!$A:$A,0)),"Not in the plan"))</f>
        <v/>
      </c>
      <c r="G626" s="3" t="str">
        <f t="array" ref="G626">IF($C626="","",IFERROR(INDEX('📝 Plan'!$C:$C,MATCH($C626,'📝 Plan'!$A:$A,0)),""))</f>
        <v/>
      </c>
      <c r="H626" s="3"/>
    </row>
    <row r="627" ht="15.75" customHeight="1">
      <c r="A627" s="8"/>
      <c r="B627" s="3"/>
      <c r="C627" s="3"/>
      <c r="D627" s="11"/>
      <c r="E627" s="3"/>
      <c r="F627" s="3" t="str">
        <f t="array" ref="F627">IF($C627="","",IFERROR(INDEX('📝 Plan'!$B:$B,MATCH($C627,'📝 Plan'!$A:$A,0)),"Not in the plan"))</f>
        <v/>
      </c>
      <c r="G627" s="3" t="str">
        <f t="array" ref="G627">IF($C627="","",IFERROR(INDEX('📝 Plan'!$C:$C,MATCH($C627,'📝 Plan'!$A:$A,0)),""))</f>
        <v/>
      </c>
      <c r="H627" s="3"/>
    </row>
    <row r="628" ht="15.75" customHeight="1">
      <c r="A628" s="8"/>
      <c r="B628" s="3"/>
      <c r="C628" s="3"/>
      <c r="D628" s="11"/>
      <c r="E628" s="3"/>
      <c r="F628" s="3" t="str">
        <f t="array" ref="F628">IF($C628="","",IFERROR(INDEX('📝 Plan'!$B:$B,MATCH($C628,'📝 Plan'!$A:$A,0)),"Not in the plan"))</f>
        <v/>
      </c>
      <c r="G628" s="3" t="str">
        <f t="array" ref="G628">IF($C628="","",IFERROR(INDEX('📝 Plan'!$C:$C,MATCH($C628,'📝 Plan'!$A:$A,0)),""))</f>
        <v/>
      </c>
      <c r="H628" s="3"/>
    </row>
    <row r="629" ht="15.75" customHeight="1">
      <c r="A629" s="8"/>
      <c r="B629" s="3"/>
      <c r="C629" s="3"/>
      <c r="D629" s="11"/>
      <c r="E629" s="3"/>
      <c r="F629" s="3" t="str">
        <f t="array" ref="F629">IF($C629="","",IFERROR(INDEX('📝 Plan'!$B:$B,MATCH($C629,'📝 Plan'!$A:$A,0)),"Not in the plan"))</f>
        <v/>
      </c>
      <c r="G629" s="3" t="str">
        <f t="array" ref="G629">IF($C629="","",IFERROR(INDEX('📝 Plan'!$C:$C,MATCH($C629,'📝 Plan'!$A:$A,0)),""))</f>
        <v/>
      </c>
      <c r="H629" s="3"/>
    </row>
    <row r="630" ht="15.75" customHeight="1">
      <c r="A630" s="8"/>
      <c r="B630" s="3"/>
      <c r="C630" s="3"/>
      <c r="D630" s="11"/>
      <c r="E630" s="3"/>
      <c r="F630" s="3" t="str">
        <f t="array" ref="F630">IF($C630="","",IFERROR(INDEX('📝 Plan'!$B:$B,MATCH($C630,'📝 Plan'!$A:$A,0)),"Not in the plan"))</f>
        <v/>
      </c>
      <c r="G630" s="3" t="str">
        <f t="array" ref="G630">IF($C630="","",IFERROR(INDEX('📝 Plan'!$C:$C,MATCH($C630,'📝 Plan'!$A:$A,0)),""))</f>
        <v/>
      </c>
      <c r="H630" s="3"/>
    </row>
    <row r="631" ht="15.75" customHeight="1">
      <c r="A631" s="8"/>
      <c r="B631" s="3"/>
      <c r="C631" s="3"/>
      <c r="D631" s="11"/>
      <c r="E631" s="3"/>
      <c r="F631" s="3" t="str">
        <f t="array" ref="F631">IF($C631="","",IFERROR(INDEX('📝 Plan'!$B:$B,MATCH($C631,'📝 Plan'!$A:$A,0)),"Not in the plan"))</f>
        <v/>
      </c>
      <c r="G631" s="3" t="str">
        <f t="array" ref="G631">IF($C631="","",IFERROR(INDEX('📝 Plan'!$C:$C,MATCH($C631,'📝 Plan'!$A:$A,0)),""))</f>
        <v/>
      </c>
      <c r="H631" s="3"/>
    </row>
    <row r="632" ht="15.75" customHeight="1">
      <c r="A632" s="8"/>
      <c r="B632" s="3"/>
      <c r="C632" s="3"/>
      <c r="D632" s="11"/>
      <c r="E632" s="3"/>
      <c r="F632" s="3" t="str">
        <f t="array" ref="F632">IF($C632="","",IFERROR(INDEX('📝 Plan'!$B:$B,MATCH($C632,'📝 Plan'!$A:$A,0)),"Not in the plan"))</f>
        <v/>
      </c>
      <c r="G632" s="3" t="str">
        <f t="array" ref="G632">IF($C632="","",IFERROR(INDEX('📝 Plan'!$C:$C,MATCH($C632,'📝 Plan'!$A:$A,0)),""))</f>
        <v/>
      </c>
      <c r="H632" s="3"/>
    </row>
    <row r="633" ht="15.75" customHeight="1">
      <c r="A633" s="8"/>
      <c r="B633" s="3"/>
      <c r="C633" s="3"/>
      <c r="D633" s="11"/>
      <c r="E633" s="3"/>
      <c r="F633" s="3" t="str">
        <f t="array" ref="F633">IF($C633="","",IFERROR(INDEX('📝 Plan'!$B:$B,MATCH($C633,'📝 Plan'!$A:$A,0)),"Not in the plan"))</f>
        <v/>
      </c>
      <c r="G633" s="3" t="str">
        <f t="array" ref="G633">IF($C633="","",IFERROR(INDEX('📝 Plan'!$C:$C,MATCH($C633,'📝 Plan'!$A:$A,0)),""))</f>
        <v/>
      </c>
      <c r="H633" s="3"/>
    </row>
    <row r="634" ht="15.75" customHeight="1">
      <c r="A634" s="8"/>
      <c r="B634" s="3"/>
      <c r="C634" s="3"/>
      <c r="D634" s="11"/>
      <c r="E634" s="3"/>
      <c r="F634" s="3" t="str">
        <f t="array" ref="F634">IF($C634="","",IFERROR(INDEX('📝 Plan'!$B:$B,MATCH($C634,'📝 Plan'!$A:$A,0)),"Not in the plan"))</f>
        <v/>
      </c>
      <c r="G634" s="3" t="str">
        <f t="array" ref="G634">IF($C634="","",IFERROR(INDEX('📝 Plan'!$C:$C,MATCH($C634,'📝 Plan'!$A:$A,0)),""))</f>
        <v/>
      </c>
      <c r="H634" s="3"/>
    </row>
    <row r="635" ht="15.75" customHeight="1">
      <c r="A635" s="8"/>
      <c r="B635" s="3"/>
      <c r="C635" s="3"/>
      <c r="D635" s="11"/>
      <c r="E635" s="3"/>
      <c r="F635" s="3" t="str">
        <f t="array" ref="F635">IF($C635="","",IFERROR(INDEX('📝 Plan'!$B:$B,MATCH($C635,'📝 Plan'!$A:$A,0)),"Not in the plan"))</f>
        <v/>
      </c>
      <c r="G635" s="3" t="str">
        <f t="array" ref="G635">IF($C635="","",IFERROR(INDEX('📝 Plan'!$C:$C,MATCH($C635,'📝 Plan'!$A:$A,0)),""))</f>
        <v/>
      </c>
      <c r="H635" s="3"/>
    </row>
    <row r="636" ht="15.75" customHeight="1">
      <c r="A636" s="8"/>
      <c r="B636" s="3"/>
      <c r="C636" s="3"/>
      <c r="D636" s="11"/>
      <c r="E636" s="3"/>
      <c r="F636" s="3" t="str">
        <f t="array" ref="F636">IF($C636="","",IFERROR(INDEX('📝 Plan'!$B:$B,MATCH($C636,'📝 Plan'!$A:$A,0)),"Not in the plan"))</f>
        <v/>
      </c>
      <c r="G636" s="3" t="str">
        <f t="array" ref="G636">IF($C636="","",IFERROR(INDEX('📝 Plan'!$C:$C,MATCH($C636,'📝 Plan'!$A:$A,0)),""))</f>
        <v/>
      </c>
      <c r="H636" s="3"/>
    </row>
    <row r="637" ht="15.75" customHeight="1">
      <c r="A637" s="8"/>
      <c r="B637" s="3"/>
      <c r="C637" s="3"/>
      <c r="D637" s="11"/>
      <c r="E637" s="3"/>
      <c r="F637" s="3" t="str">
        <f t="array" ref="F637">IF($C637="","",IFERROR(INDEX('📝 Plan'!$B:$B,MATCH($C637,'📝 Plan'!$A:$A,0)),"Not in the plan"))</f>
        <v/>
      </c>
      <c r="G637" s="3" t="str">
        <f t="array" ref="G637">IF($C637="","",IFERROR(INDEX('📝 Plan'!$C:$C,MATCH($C637,'📝 Plan'!$A:$A,0)),""))</f>
        <v/>
      </c>
      <c r="H637" s="3"/>
    </row>
    <row r="638" ht="15.75" customHeight="1">
      <c r="A638" s="8"/>
      <c r="B638" s="3"/>
      <c r="C638" s="3"/>
      <c r="D638" s="11"/>
      <c r="E638" s="3"/>
      <c r="F638" s="3" t="str">
        <f t="array" ref="F638">IF($C638="","",IFERROR(INDEX('📝 Plan'!$B:$B,MATCH($C638,'📝 Plan'!$A:$A,0)),"Not in the plan"))</f>
        <v/>
      </c>
      <c r="G638" s="3" t="str">
        <f t="array" ref="G638">IF($C638="","",IFERROR(INDEX('📝 Plan'!$C:$C,MATCH($C638,'📝 Plan'!$A:$A,0)),""))</f>
        <v/>
      </c>
      <c r="H638" s="3"/>
    </row>
    <row r="639" ht="15.75" customHeight="1">
      <c r="A639" s="8"/>
      <c r="B639" s="3"/>
      <c r="C639" s="3"/>
      <c r="D639" s="11"/>
      <c r="E639" s="3"/>
      <c r="F639" s="3" t="str">
        <f t="array" ref="F639">IF($C639="","",IFERROR(INDEX('📝 Plan'!$B:$B,MATCH($C639,'📝 Plan'!$A:$A,0)),"Not in the plan"))</f>
        <v/>
      </c>
      <c r="G639" s="3" t="str">
        <f t="array" ref="G639">IF($C639="","",IFERROR(INDEX('📝 Plan'!$C:$C,MATCH($C639,'📝 Plan'!$A:$A,0)),""))</f>
        <v/>
      </c>
      <c r="H639" s="3"/>
    </row>
    <row r="640" ht="15.75" customHeight="1">
      <c r="A640" s="8"/>
      <c r="B640" s="3"/>
      <c r="C640" s="3"/>
      <c r="D640" s="11"/>
      <c r="E640" s="3"/>
      <c r="F640" s="3" t="str">
        <f t="array" ref="F640">IF($C640="","",IFERROR(INDEX('📝 Plan'!$B:$B,MATCH($C640,'📝 Plan'!$A:$A,0)),"Not in the plan"))</f>
        <v/>
      </c>
      <c r="G640" s="3" t="str">
        <f t="array" ref="G640">IF($C640="","",IFERROR(INDEX('📝 Plan'!$C:$C,MATCH($C640,'📝 Plan'!$A:$A,0)),""))</f>
        <v/>
      </c>
      <c r="H640" s="3"/>
    </row>
    <row r="641" ht="15.75" customHeight="1">
      <c r="A641" s="8"/>
      <c r="B641" s="3"/>
      <c r="C641" s="3"/>
      <c r="D641" s="11"/>
      <c r="E641" s="3"/>
      <c r="F641" s="3" t="str">
        <f t="array" ref="F641">IF($C641="","",IFERROR(INDEX('📝 Plan'!$B:$B,MATCH($C641,'📝 Plan'!$A:$A,0)),"Not in the plan"))</f>
        <v/>
      </c>
      <c r="G641" s="3" t="str">
        <f t="array" ref="G641">IF($C641="","",IFERROR(INDEX('📝 Plan'!$C:$C,MATCH($C641,'📝 Plan'!$A:$A,0)),""))</f>
        <v/>
      </c>
      <c r="H641" s="3"/>
    </row>
    <row r="642" ht="15.75" customHeight="1">
      <c r="A642" s="8"/>
      <c r="B642" s="3"/>
      <c r="C642" s="3"/>
      <c r="D642" s="11"/>
      <c r="E642" s="3"/>
      <c r="F642" s="3" t="str">
        <f t="array" ref="F642">IF($C642="","",IFERROR(INDEX('📝 Plan'!$B:$B,MATCH($C642,'📝 Plan'!$A:$A,0)),"Not in the plan"))</f>
        <v/>
      </c>
      <c r="G642" s="3" t="str">
        <f t="array" ref="G642">IF($C642="","",IFERROR(INDEX('📝 Plan'!$C:$C,MATCH($C642,'📝 Plan'!$A:$A,0)),""))</f>
        <v/>
      </c>
      <c r="H642" s="3"/>
    </row>
    <row r="643" ht="15.75" customHeight="1">
      <c r="A643" s="8"/>
      <c r="B643" s="3"/>
      <c r="C643" s="3"/>
      <c r="D643" s="11"/>
      <c r="E643" s="3"/>
      <c r="F643" s="3" t="str">
        <f t="array" ref="F643">IF($C643="","",IFERROR(INDEX('📝 Plan'!$B:$B,MATCH($C643,'📝 Plan'!$A:$A,0)),"Not in the plan"))</f>
        <v/>
      </c>
      <c r="G643" s="3" t="str">
        <f t="array" ref="G643">IF($C643="","",IFERROR(INDEX('📝 Plan'!$C:$C,MATCH($C643,'📝 Plan'!$A:$A,0)),""))</f>
        <v/>
      </c>
      <c r="H643" s="3"/>
    </row>
    <row r="644" ht="15.75" customHeight="1">
      <c r="A644" s="8"/>
      <c r="B644" s="3"/>
      <c r="C644" s="3"/>
      <c r="D644" s="11"/>
      <c r="E644" s="3"/>
      <c r="F644" s="3" t="str">
        <f t="array" ref="F644">IF($C644="","",IFERROR(INDEX('📝 Plan'!$B:$B,MATCH($C644,'📝 Plan'!$A:$A,0)),"Not in the plan"))</f>
        <v/>
      </c>
      <c r="G644" s="3" t="str">
        <f t="array" ref="G644">IF($C644="","",IFERROR(INDEX('📝 Plan'!$C:$C,MATCH($C644,'📝 Plan'!$A:$A,0)),""))</f>
        <v/>
      </c>
      <c r="H644" s="3"/>
    </row>
    <row r="645" ht="15.75" customHeight="1">
      <c r="A645" s="8"/>
      <c r="B645" s="3"/>
      <c r="C645" s="3"/>
      <c r="D645" s="11"/>
      <c r="E645" s="3"/>
      <c r="F645" s="3" t="str">
        <f t="array" ref="F645">IF($C645="","",IFERROR(INDEX('📝 Plan'!$B:$B,MATCH($C645,'📝 Plan'!$A:$A,0)),"Not in the plan"))</f>
        <v/>
      </c>
      <c r="G645" s="3" t="str">
        <f t="array" ref="G645">IF($C645="","",IFERROR(INDEX('📝 Plan'!$C:$C,MATCH($C645,'📝 Plan'!$A:$A,0)),""))</f>
        <v/>
      </c>
      <c r="H645" s="3"/>
    </row>
    <row r="646" ht="15.75" customHeight="1">
      <c r="A646" s="8"/>
      <c r="B646" s="3"/>
      <c r="C646" s="3"/>
      <c r="D646" s="11"/>
      <c r="E646" s="3"/>
      <c r="F646" s="3" t="str">
        <f t="array" ref="F646">IF($C646="","",IFERROR(INDEX('📝 Plan'!$B:$B,MATCH($C646,'📝 Plan'!$A:$A,0)),"Not in the plan"))</f>
        <v/>
      </c>
      <c r="G646" s="3" t="str">
        <f t="array" ref="G646">IF($C646="","",IFERROR(INDEX('📝 Plan'!$C:$C,MATCH($C646,'📝 Plan'!$A:$A,0)),""))</f>
        <v/>
      </c>
      <c r="H646" s="3"/>
    </row>
    <row r="647" ht="15.75" customHeight="1">
      <c r="A647" s="8"/>
      <c r="B647" s="3"/>
      <c r="C647" s="3"/>
      <c r="D647" s="11"/>
      <c r="E647" s="3"/>
      <c r="F647" s="3" t="str">
        <f t="array" ref="F647">IF($C647="","",IFERROR(INDEX('📝 Plan'!$B:$B,MATCH($C647,'📝 Plan'!$A:$A,0)),"Not in the plan"))</f>
        <v/>
      </c>
      <c r="G647" s="3" t="str">
        <f t="array" ref="G647">IF($C647="","",IFERROR(INDEX('📝 Plan'!$C:$C,MATCH($C647,'📝 Plan'!$A:$A,0)),""))</f>
        <v/>
      </c>
      <c r="H647" s="3"/>
    </row>
    <row r="648" ht="15.75" customHeight="1">
      <c r="A648" s="8"/>
      <c r="B648" s="3"/>
      <c r="C648" s="3"/>
      <c r="D648" s="11"/>
      <c r="E648" s="3"/>
      <c r="F648" s="3" t="str">
        <f t="array" ref="F648">IF($C648="","",IFERROR(INDEX('📝 Plan'!$B:$B,MATCH($C648,'📝 Plan'!$A:$A,0)),"Not in the plan"))</f>
        <v/>
      </c>
      <c r="G648" s="3" t="str">
        <f t="array" ref="G648">IF($C648="","",IFERROR(INDEX('📝 Plan'!$C:$C,MATCH($C648,'📝 Plan'!$A:$A,0)),""))</f>
        <v/>
      </c>
      <c r="H648" s="3"/>
    </row>
    <row r="649" ht="15.75" customHeight="1">
      <c r="A649" s="8"/>
      <c r="B649" s="3"/>
      <c r="C649" s="3"/>
      <c r="D649" s="11"/>
      <c r="E649" s="3"/>
      <c r="F649" s="3" t="str">
        <f t="array" ref="F649">IF($C649="","",IFERROR(INDEX('📝 Plan'!$B:$B,MATCH($C649,'📝 Plan'!$A:$A,0)),"Not in the plan"))</f>
        <v/>
      </c>
      <c r="G649" s="3" t="str">
        <f t="array" ref="G649">IF($C649="","",IFERROR(INDEX('📝 Plan'!$C:$C,MATCH($C649,'📝 Plan'!$A:$A,0)),""))</f>
        <v/>
      </c>
      <c r="H649" s="3"/>
    </row>
    <row r="650" ht="15.75" customHeight="1">
      <c r="A650" s="8"/>
      <c r="B650" s="3"/>
      <c r="C650" s="3"/>
      <c r="D650" s="11"/>
      <c r="E650" s="3"/>
      <c r="F650" s="3" t="str">
        <f t="array" ref="F650">IF($C650="","",IFERROR(INDEX('📝 Plan'!$B:$B,MATCH($C650,'📝 Plan'!$A:$A,0)),"Not in the plan"))</f>
        <v/>
      </c>
      <c r="G650" s="3" t="str">
        <f t="array" ref="G650">IF($C650="","",IFERROR(INDEX('📝 Plan'!$C:$C,MATCH($C650,'📝 Plan'!$A:$A,0)),""))</f>
        <v/>
      </c>
      <c r="H650" s="3"/>
    </row>
    <row r="651" ht="15.75" customHeight="1">
      <c r="A651" s="8"/>
      <c r="B651" s="3"/>
      <c r="C651" s="3"/>
      <c r="D651" s="11"/>
      <c r="E651" s="3"/>
      <c r="F651" s="3" t="str">
        <f t="array" ref="F651">IF($C651="","",IFERROR(INDEX('📝 Plan'!$B:$B,MATCH($C651,'📝 Plan'!$A:$A,0)),"Not in the plan"))</f>
        <v/>
      </c>
      <c r="G651" s="3" t="str">
        <f t="array" ref="G651">IF($C651="","",IFERROR(INDEX('📝 Plan'!$C:$C,MATCH($C651,'📝 Plan'!$A:$A,0)),""))</f>
        <v/>
      </c>
      <c r="H651" s="3"/>
    </row>
    <row r="652" ht="15.75" customHeight="1">
      <c r="A652" s="8"/>
      <c r="B652" s="3"/>
      <c r="C652" s="3"/>
      <c r="D652" s="11"/>
      <c r="E652" s="3"/>
      <c r="F652" s="3" t="str">
        <f t="array" ref="F652">IF($C652="","",IFERROR(INDEX('📝 Plan'!$B:$B,MATCH($C652,'📝 Plan'!$A:$A,0)),"Not in the plan"))</f>
        <v/>
      </c>
      <c r="G652" s="3" t="str">
        <f t="array" ref="G652">IF($C652="","",IFERROR(INDEX('📝 Plan'!$C:$C,MATCH($C652,'📝 Plan'!$A:$A,0)),""))</f>
        <v/>
      </c>
      <c r="H652" s="3"/>
    </row>
    <row r="653" ht="15.75" customHeight="1">
      <c r="A653" s="8"/>
      <c r="B653" s="3"/>
      <c r="C653" s="3"/>
      <c r="D653" s="11"/>
      <c r="E653" s="3"/>
      <c r="F653" s="3" t="str">
        <f t="array" ref="F653">IF($C653="","",IFERROR(INDEX('📝 Plan'!$B:$B,MATCH($C653,'📝 Plan'!$A:$A,0)),"Not in the plan"))</f>
        <v/>
      </c>
      <c r="G653" s="3" t="str">
        <f t="array" ref="G653">IF($C653="","",IFERROR(INDEX('📝 Plan'!$C:$C,MATCH($C653,'📝 Plan'!$A:$A,0)),""))</f>
        <v/>
      </c>
      <c r="H653" s="3"/>
    </row>
    <row r="654" ht="15.75" customHeight="1">
      <c r="A654" s="8"/>
      <c r="B654" s="3"/>
      <c r="C654" s="3"/>
      <c r="D654" s="11"/>
      <c r="E654" s="3"/>
      <c r="F654" s="3" t="str">
        <f t="array" ref="F654">IF($C654="","",IFERROR(INDEX('📝 Plan'!$B:$B,MATCH($C654,'📝 Plan'!$A:$A,0)),"Not in the plan"))</f>
        <v/>
      </c>
      <c r="G654" s="3" t="str">
        <f t="array" ref="G654">IF($C654="","",IFERROR(INDEX('📝 Plan'!$C:$C,MATCH($C654,'📝 Plan'!$A:$A,0)),""))</f>
        <v/>
      </c>
      <c r="H654" s="3"/>
    </row>
    <row r="655" ht="15.75" customHeight="1">
      <c r="A655" s="8"/>
      <c r="B655" s="3"/>
      <c r="C655" s="3"/>
      <c r="D655" s="11"/>
      <c r="E655" s="3"/>
      <c r="F655" s="3" t="str">
        <f t="array" ref="F655">IF($C655="","",IFERROR(INDEX('📝 Plan'!$B:$B,MATCH($C655,'📝 Plan'!$A:$A,0)),"Not in the plan"))</f>
        <v/>
      </c>
      <c r="G655" s="3" t="str">
        <f t="array" ref="G655">IF($C655="","",IFERROR(INDEX('📝 Plan'!$C:$C,MATCH($C655,'📝 Plan'!$A:$A,0)),""))</f>
        <v/>
      </c>
      <c r="H655" s="3"/>
    </row>
    <row r="656" ht="15.75" customHeight="1">
      <c r="A656" s="8"/>
      <c r="B656" s="3"/>
      <c r="C656" s="3"/>
      <c r="D656" s="11"/>
      <c r="E656" s="3"/>
      <c r="F656" s="3" t="str">
        <f t="array" ref="F656">IF($C656="","",IFERROR(INDEX('📝 Plan'!$B:$B,MATCH($C656,'📝 Plan'!$A:$A,0)),"Not in the plan"))</f>
        <v/>
      </c>
      <c r="G656" s="3" t="str">
        <f t="array" ref="G656">IF($C656="","",IFERROR(INDEX('📝 Plan'!$C:$C,MATCH($C656,'📝 Plan'!$A:$A,0)),""))</f>
        <v/>
      </c>
      <c r="H656" s="3"/>
    </row>
    <row r="657" ht="15.75" customHeight="1">
      <c r="A657" s="8"/>
      <c r="B657" s="3"/>
      <c r="C657" s="3"/>
      <c r="D657" s="11"/>
      <c r="E657" s="3"/>
      <c r="F657" s="3" t="str">
        <f t="array" ref="F657">IF($C657="","",IFERROR(INDEX('📝 Plan'!$B:$B,MATCH($C657,'📝 Plan'!$A:$A,0)),"Not in the plan"))</f>
        <v/>
      </c>
      <c r="G657" s="3" t="str">
        <f t="array" ref="G657">IF($C657="","",IFERROR(INDEX('📝 Plan'!$C:$C,MATCH($C657,'📝 Plan'!$A:$A,0)),""))</f>
        <v/>
      </c>
      <c r="H657" s="3"/>
    </row>
    <row r="658" ht="15.75" customHeight="1">
      <c r="A658" s="8"/>
      <c r="B658" s="3"/>
      <c r="C658" s="3"/>
      <c r="D658" s="11"/>
      <c r="E658" s="3"/>
      <c r="F658" s="3" t="str">
        <f t="array" ref="F658">IF($C658="","",IFERROR(INDEX('📝 Plan'!$B:$B,MATCH($C658,'📝 Plan'!$A:$A,0)),"Not in the plan"))</f>
        <v/>
      </c>
      <c r="G658" s="3" t="str">
        <f t="array" ref="G658">IF($C658="","",IFERROR(INDEX('📝 Plan'!$C:$C,MATCH($C658,'📝 Plan'!$A:$A,0)),""))</f>
        <v/>
      </c>
      <c r="H658" s="3"/>
    </row>
    <row r="659" ht="15.75" customHeight="1">
      <c r="A659" s="8"/>
      <c r="B659" s="3"/>
      <c r="C659" s="3"/>
      <c r="D659" s="11"/>
      <c r="E659" s="3"/>
      <c r="F659" s="3" t="str">
        <f t="array" ref="F659">IF($C659="","",IFERROR(INDEX('📝 Plan'!$B:$B,MATCH($C659,'📝 Plan'!$A:$A,0)),"Not in the plan"))</f>
        <v/>
      </c>
      <c r="G659" s="3" t="str">
        <f t="array" ref="G659">IF($C659="","",IFERROR(INDEX('📝 Plan'!$C:$C,MATCH($C659,'📝 Plan'!$A:$A,0)),""))</f>
        <v/>
      </c>
      <c r="H659" s="3"/>
    </row>
    <row r="660" ht="15.75" customHeight="1">
      <c r="A660" s="8"/>
      <c r="B660" s="3"/>
      <c r="C660" s="3"/>
      <c r="D660" s="11"/>
      <c r="E660" s="3"/>
      <c r="F660" s="3" t="str">
        <f t="array" ref="F660">IF($C660="","",IFERROR(INDEX('📝 Plan'!$B:$B,MATCH($C660,'📝 Plan'!$A:$A,0)),"Not in the plan"))</f>
        <v/>
      </c>
      <c r="G660" s="3" t="str">
        <f t="array" ref="G660">IF($C660="","",IFERROR(INDEX('📝 Plan'!$C:$C,MATCH($C660,'📝 Plan'!$A:$A,0)),""))</f>
        <v/>
      </c>
      <c r="H660" s="3"/>
    </row>
    <row r="661" ht="15.75" customHeight="1">
      <c r="A661" s="8"/>
      <c r="B661" s="3"/>
      <c r="C661" s="3"/>
      <c r="D661" s="11"/>
      <c r="E661" s="3"/>
      <c r="F661" s="3" t="str">
        <f t="array" ref="F661">IF($C661="","",IFERROR(INDEX('📝 Plan'!$B:$B,MATCH($C661,'📝 Plan'!$A:$A,0)),"Not in the plan"))</f>
        <v/>
      </c>
      <c r="G661" s="3" t="str">
        <f t="array" ref="G661">IF($C661="","",IFERROR(INDEX('📝 Plan'!$C:$C,MATCH($C661,'📝 Plan'!$A:$A,0)),""))</f>
        <v/>
      </c>
      <c r="H661" s="3"/>
    </row>
    <row r="662" ht="15.75" customHeight="1">
      <c r="A662" s="8"/>
      <c r="B662" s="3"/>
      <c r="C662" s="3"/>
      <c r="D662" s="11"/>
      <c r="E662" s="3"/>
      <c r="F662" s="3" t="str">
        <f t="array" ref="F662">IF($C662="","",IFERROR(INDEX('📝 Plan'!$B:$B,MATCH($C662,'📝 Plan'!$A:$A,0)),"Not in the plan"))</f>
        <v/>
      </c>
      <c r="G662" s="3" t="str">
        <f t="array" ref="G662">IF($C662="","",IFERROR(INDEX('📝 Plan'!$C:$C,MATCH($C662,'📝 Plan'!$A:$A,0)),""))</f>
        <v/>
      </c>
      <c r="H662" s="3"/>
    </row>
    <row r="663" ht="15.75" customHeight="1">
      <c r="A663" s="8"/>
      <c r="B663" s="3"/>
      <c r="C663" s="3"/>
      <c r="D663" s="11"/>
      <c r="E663" s="3"/>
      <c r="F663" s="3" t="str">
        <f t="array" ref="F663">IF($C663="","",IFERROR(INDEX('📝 Plan'!$B:$B,MATCH($C663,'📝 Plan'!$A:$A,0)),"Not in the plan"))</f>
        <v/>
      </c>
      <c r="G663" s="3" t="str">
        <f t="array" ref="G663">IF($C663="","",IFERROR(INDEX('📝 Plan'!$C:$C,MATCH($C663,'📝 Plan'!$A:$A,0)),""))</f>
        <v/>
      </c>
      <c r="H663" s="3"/>
    </row>
    <row r="664" ht="15.75" customHeight="1">
      <c r="A664" s="8"/>
      <c r="B664" s="3"/>
      <c r="C664" s="3"/>
      <c r="D664" s="11"/>
      <c r="E664" s="3"/>
      <c r="F664" s="3" t="str">
        <f t="array" ref="F664">IF($C664="","",IFERROR(INDEX('📝 Plan'!$B:$B,MATCH($C664,'📝 Plan'!$A:$A,0)),"Not in the plan"))</f>
        <v/>
      </c>
      <c r="G664" s="3" t="str">
        <f t="array" ref="G664">IF($C664="","",IFERROR(INDEX('📝 Plan'!$C:$C,MATCH($C664,'📝 Plan'!$A:$A,0)),""))</f>
        <v/>
      </c>
      <c r="H664" s="3"/>
    </row>
    <row r="665" ht="15.75" customHeight="1">
      <c r="A665" s="8"/>
      <c r="B665" s="3"/>
      <c r="C665" s="3"/>
      <c r="D665" s="11"/>
      <c r="E665" s="3"/>
      <c r="F665" s="3" t="str">
        <f t="array" ref="F665">IF($C665="","",IFERROR(INDEX('📝 Plan'!$B:$B,MATCH($C665,'📝 Plan'!$A:$A,0)),"Not in the plan"))</f>
        <v/>
      </c>
      <c r="G665" s="3" t="str">
        <f t="array" ref="G665">IF($C665="","",IFERROR(INDEX('📝 Plan'!$C:$C,MATCH($C665,'📝 Plan'!$A:$A,0)),""))</f>
        <v/>
      </c>
      <c r="H665" s="3"/>
    </row>
    <row r="666" ht="15.75" customHeight="1">
      <c r="A666" s="8"/>
      <c r="B666" s="3"/>
      <c r="C666" s="3"/>
      <c r="D666" s="11"/>
      <c r="E666" s="3"/>
      <c r="F666" s="3" t="str">
        <f t="array" ref="F666">IF($C666="","",IFERROR(INDEX('📝 Plan'!$B:$B,MATCH($C666,'📝 Plan'!$A:$A,0)),"Not in the plan"))</f>
        <v/>
      </c>
      <c r="G666" s="3" t="str">
        <f t="array" ref="G666">IF($C666="","",IFERROR(INDEX('📝 Plan'!$C:$C,MATCH($C666,'📝 Plan'!$A:$A,0)),""))</f>
        <v/>
      </c>
      <c r="H666" s="3"/>
    </row>
    <row r="667" ht="15.75" customHeight="1">
      <c r="A667" s="8"/>
      <c r="B667" s="3"/>
      <c r="C667" s="3"/>
      <c r="D667" s="11"/>
      <c r="E667" s="3"/>
      <c r="F667" s="3" t="str">
        <f t="array" ref="F667">IF($C667="","",IFERROR(INDEX('📝 Plan'!$B:$B,MATCH($C667,'📝 Plan'!$A:$A,0)),"Not in the plan"))</f>
        <v/>
      </c>
      <c r="G667" s="3" t="str">
        <f t="array" ref="G667">IF($C667="","",IFERROR(INDEX('📝 Plan'!$C:$C,MATCH($C667,'📝 Plan'!$A:$A,0)),""))</f>
        <v/>
      </c>
      <c r="H667" s="3"/>
    </row>
    <row r="668" ht="15.75" customHeight="1">
      <c r="A668" s="8"/>
      <c r="B668" s="3"/>
      <c r="C668" s="3"/>
      <c r="D668" s="11"/>
      <c r="E668" s="3"/>
      <c r="F668" s="3" t="str">
        <f t="array" ref="F668">IF($C668="","",IFERROR(INDEX('📝 Plan'!$B:$B,MATCH($C668,'📝 Plan'!$A:$A,0)),"Not in the plan"))</f>
        <v/>
      </c>
      <c r="G668" s="3" t="str">
        <f t="array" ref="G668">IF($C668="","",IFERROR(INDEX('📝 Plan'!$C:$C,MATCH($C668,'📝 Plan'!$A:$A,0)),""))</f>
        <v/>
      </c>
      <c r="H668" s="3"/>
    </row>
    <row r="669" ht="15.75" customHeight="1">
      <c r="A669" s="8"/>
      <c r="B669" s="3"/>
      <c r="C669" s="3"/>
      <c r="D669" s="11"/>
      <c r="E669" s="3"/>
      <c r="F669" s="3" t="str">
        <f t="array" ref="F669">IF($C669="","",IFERROR(INDEX('📝 Plan'!$B:$B,MATCH($C669,'📝 Plan'!$A:$A,0)),"Not in the plan"))</f>
        <v/>
      </c>
      <c r="G669" s="3" t="str">
        <f t="array" ref="G669">IF($C669="","",IFERROR(INDEX('📝 Plan'!$C:$C,MATCH($C669,'📝 Plan'!$A:$A,0)),""))</f>
        <v/>
      </c>
      <c r="H669" s="3"/>
    </row>
    <row r="670" ht="15.75" customHeight="1">
      <c r="A670" s="8"/>
      <c r="B670" s="3"/>
      <c r="C670" s="3"/>
      <c r="D670" s="11"/>
      <c r="E670" s="3"/>
      <c r="F670" s="3" t="str">
        <f t="array" ref="F670">IF($C670="","",IFERROR(INDEX('📝 Plan'!$B:$B,MATCH($C670,'📝 Plan'!$A:$A,0)),"Not in the plan"))</f>
        <v/>
      </c>
      <c r="G670" s="3" t="str">
        <f t="array" ref="G670">IF($C670="","",IFERROR(INDEX('📝 Plan'!$C:$C,MATCH($C670,'📝 Plan'!$A:$A,0)),""))</f>
        <v/>
      </c>
      <c r="H670" s="3"/>
    </row>
    <row r="671" ht="15.75" customHeight="1">
      <c r="A671" s="8"/>
      <c r="B671" s="3"/>
      <c r="C671" s="3"/>
      <c r="D671" s="11"/>
      <c r="E671" s="3"/>
      <c r="F671" s="3" t="str">
        <f t="array" ref="F671">IF($C671="","",IFERROR(INDEX('📝 Plan'!$B:$B,MATCH($C671,'📝 Plan'!$A:$A,0)),"Not in the plan"))</f>
        <v/>
      </c>
      <c r="G671" s="3" t="str">
        <f t="array" ref="G671">IF($C671="","",IFERROR(INDEX('📝 Plan'!$C:$C,MATCH($C671,'📝 Plan'!$A:$A,0)),""))</f>
        <v/>
      </c>
      <c r="H671" s="3"/>
    </row>
    <row r="672" ht="15.75" customHeight="1">
      <c r="A672" s="8"/>
      <c r="B672" s="3"/>
      <c r="C672" s="3"/>
      <c r="D672" s="11"/>
      <c r="E672" s="3"/>
      <c r="F672" s="3" t="str">
        <f t="array" ref="F672">IF($C672="","",IFERROR(INDEX('📝 Plan'!$B:$B,MATCH($C672,'📝 Plan'!$A:$A,0)),"Not in the plan"))</f>
        <v/>
      </c>
      <c r="G672" s="3" t="str">
        <f t="array" ref="G672">IF($C672="","",IFERROR(INDEX('📝 Plan'!$C:$C,MATCH($C672,'📝 Plan'!$A:$A,0)),""))</f>
        <v/>
      </c>
      <c r="H672" s="3"/>
    </row>
    <row r="673" ht="15.75" customHeight="1">
      <c r="A673" s="8"/>
      <c r="B673" s="3"/>
      <c r="C673" s="3"/>
      <c r="D673" s="11"/>
      <c r="E673" s="3"/>
      <c r="F673" s="3" t="str">
        <f t="array" ref="F673">IF($C673="","",IFERROR(INDEX('📝 Plan'!$B:$B,MATCH($C673,'📝 Plan'!$A:$A,0)),"Not in the plan"))</f>
        <v/>
      </c>
      <c r="G673" s="3" t="str">
        <f t="array" ref="G673">IF($C673="","",IFERROR(INDEX('📝 Plan'!$C:$C,MATCH($C673,'📝 Plan'!$A:$A,0)),""))</f>
        <v/>
      </c>
      <c r="H673" s="3"/>
    </row>
    <row r="674" ht="15.75" customHeight="1">
      <c r="A674" s="8"/>
      <c r="B674" s="3"/>
      <c r="C674" s="3"/>
      <c r="D674" s="11"/>
      <c r="E674" s="3"/>
      <c r="F674" s="3" t="str">
        <f t="array" ref="F674">IF($C674="","",IFERROR(INDEX('📝 Plan'!$B:$B,MATCH($C674,'📝 Plan'!$A:$A,0)),"Not in the plan"))</f>
        <v/>
      </c>
      <c r="G674" s="3" t="str">
        <f t="array" ref="G674">IF($C674="","",IFERROR(INDEX('📝 Plan'!$C:$C,MATCH($C674,'📝 Plan'!$A:$A,0)),""))</f>
        <v/>
      </c>
      <c r="H674" s="3"/>
    </row>
    <row r="675" ht="15.75" customHeight="1">
      <c r="A675" s="8"/>
      <c r="B675" s="3"/>
      <c r="C675" s="3"/>
      <c r="D675" s="11"/>
      <c r="E675" s="3"/>
      <c r="F675" s="3" t="str">
        <f t="array" ref="F675">IF($C675="","",IFERROR(INDEX('📝 Plan'!$B:$B,MATCH($C675,'📝 Plan'!$A:$A,0)),"Not in the plan"))</f>
        <v/>
      </c>
      <c r="G675" s="3" t="str">
        <f t="array" ref="G675">IF($C675="","",IFERROR(INDEX('📝 Plan'!$C:$C,MATCH($C675,'📝 Plan'!$A:$A,0)),""))</f>
        <v/>
      </c>
      <c r="H675" s="3"/>
    </row>
    <row r="676" ht="15.75" customHeight="1">
      <c r="A676" s="8"/>
      <c r="B676" s="3"/>
      <c r="C676" s="3"/>
      <c r="D676" s="11"/>
      <c r="E676" s="3"/>
      <c r="F676" s="3" t="str">
        <f t="array" ref="F676">IF($C676="","",IFERROR(INDEX('📝 Plan'!$B:$B,MATCH($C676,'📝 Plan'!$A:$A,0)),"Not in the plan"))</f>
        <v/>
      </c>
      <c r="G676" s="3" t="str">
        <f t="array" ref="G676">IF($C676="","",IFERROR(INDEX('📝 Plan'!$C:$C,MATCH($C676,'📝 Plan'!$A:$A,0)),""))</f>
        <v/>
      </c>
      <c r="H676" s="3"/>
    </row>
    <row r="677" ht="15.75" customHeight="1">
      <c r="A677" s="8"/>
      <c r="B677" s="3"/>
      <c r="C677" s="3"/>
      <c r="D677" s="11"/>
      <c r="E677" s="3"/>
      <c r="F677" s="3" t="str">
        <f t="array" ref="F677">IF($C677="","",IFERROR(INDEX('📝 Plan'!$B:$B,MATCH($C677,'📝 Plan'!$A:$A,0)),"Not in the plan"))</f>
        <v/>
      </c>
      <c r="G677" s="3" t="str">
        <f t="array" ref="G677">IF($C677="","",IFERROR(INDEX('📝 Plan'!$C:$C,MATCH($C677,'📝 Plan'!$A:$A,0)),""))</f>
        <v/>
      </c>
      <c r="H677" s="3"/>
    </row>
    <row r="678" ht="15.75" customHeight="1">
      <c r="A678" s="8"/>
      <c r="B678" s="3"/>
      <c r="C678" s="3"/>
      <c r="D678" s="11"/>
      <c r="E678" s="3"/>
      <c r="F678" s="3" t="str">
        <f t="array" ref="F678">IF($C678="","",IFERROR(INDEX('📝 Plan'!$B:$B,MATCH($C678,'📝 Plan'!$A:$A,0)),"Not in the plan"))</f>
        <v/>
      </c>
      <c r="G678" s="3" t="str">
        <f t="array" ref="G678">IF($C678="","",IFERROR(INDEX('📝 Plan'!$C:$C,MATCH($C678,'📝 Plan'!$A:$A,0)),""))</f>
        <v/>
      </c>
      <c r="H678" s="3"/>
    </row>
    <row r="679" ht="15.75" customHeight="1">
      <c r="A679" s="8"/>
      <c r="B679" s="3"/>
      <c r="C679" s="3"/>
      <c r="D679" s="11"/>
      <c r="E679" s="3"/>
      <c r="F679" s="3" t="str">
        <f t="array" ref="F679">IF($C679="","",IFERROR(INDEX('📝 Plan'!$B:$B,MATCH($C679,'📝 Plan'!$A:$A,0)),"Not in the plan"))</f>
        <v/>
      </c>
      <c r="G679" s="3" t="str">
        <f t="array" ref="G679">IF($C679="","",IFERROR(INDEX('📝 Plan'!$C:$C,MATCH($C679,'📝 Plan'!$A:$A,0)),""))</f>
        <v/>
      </c>
      <c r="H679" s="3"/>
    </row>
    <row r="680" ht="15.75" customHeight="1">
      <c r="A680" s="8"/>
      <c r="B680" s="3"/>
      <c r="C680" s="3"/>
      <c r="D680" s="11"/>
      <c r="E680" s="3"/>
      <c r="F680" s="3" t="str">
        <f t="array" ref="F680">IF($C680="","",IFERROR(INDEX('📝 Plan'!$B:$B,MATCH($C680,'📝 Plan'!$A:$A,0)),"Not in the plan"))</f>
        <v/>
      </c>
      <c r="G680" s="3" t="str">
        <f t="array" ref="G680">IF($C680="","",IFERROR(INDEX('📝 Plan'!$C:$C,MATCH($C680,'📝 Plan'!$A:$A,0)),""))</f>
        <v/>
      </c>
      <c r="H680" s="3"/>
    </row>
    <row r="681" ht="15.75" customHeight="1">
      <c r="A681" s="8"/>
      <c r="B681" s="3"/>
      <c r="C681" s="3"/>
      <c r="D681" s="11"/>
      <c r="E681" s="3"/>
      <c r="F681" s="3" t="str">
        <f t="array" ref="F681">IF($C681="","",IFERROR(INDEX('📝 Plan'!$B:$B,MATCH($C681,'📝 Plan'!$A:$A,0)),"Not in the plan"))</f>
        <v/>
      </c>
      <c r="G681" s="3" t="str">
        <f t="array" ref="G681">IF($C681="","",IFERROR(INDEX('📝 Plan'!$C:$C,MATCH($C681,'📝 Plan'!$A:$A,0)),""))</f>
        <v/>
      </c>
      <c r="H681" s="3"/>
    </row>
    <row r="682" ht="15.75" customHeight="1">
      <c r="A682" s="8"/>
      <c r="B682" s="3"/>
      <c r="C682" s="3"/>
      <c r="D682" s="11"/>
      <c r="E682" s="3"/>
      <c r="F682" s="3" t="str">
        <f t="array" ref="F682">IF($C682="","",IFERROR(INDEX('📝 Plan'!$B:$B,MATCH($C682,'📝 Plan'!$A:$A,0)),"Not in the plan"))</f>
        <v/>
      </c>
      <c r="G682" s="3" t="str">
        <f t="array" ref="G682">IF($C682="","",IFERROR(INDEX('📝 Plan'!$C:$C,MATCH($C682,'📝 Plan'!$A:$A,0)),""))</f>
        <v/>
      </c>
      <c r="H682" s="3"/>
    </row>
    <row r="683" ht="15.75" customHeight="1">
      <c r="A683" s="8"/>
      <c r="B683" s="3"/>
      <c r="C683" s="3"/>
      <c r="D683" s="11"/>
      <c r="E683" s="3"/>
      <c r="F683" s="3" t="str">
        <f t="array" ref="F683">IF($C683="","",IFERROR(INDEX('📝 Plan'!$B:$B,MATCH($C683,'📝 Plan'!$A:$A,0)),"Not in the plan"))</f>
        <v/>
      </c>
      <c r="G683" s="3" t="str">
        <f t="array" ref="G683">IF($C683="","",IFERROR(INDEX('📝 Plan'!$C:$C,MATCH($C683,'📝 Plan'!$A:$A,0)),""))</f>
        <v/>
      </c>
      <c r="H683" s="3"/>
    </row>
    <row r="684" ht="15.75" customHeight="1">
      <c r="A684" s="8"/>
      <c r="B684" s="3"/>
      <c r="C684" s="3"/>
      <c r="D684" s="11"/>
      <c r="E684" s="3"/>
      <c r="F684" s="3" t="str">
        <f t="array" ref="F684">IF($C684="","",IFERROR(INDEX('📝 Plan'!$B:$B,MATCH($C684,'📝 Plan'!$A:$A,0)),"Not in the plan"))</f>
        <v/>
      </c>
      <c r="G684" s="3" t="str">
        <f t="array" ref="G684">IF($C684="","",IFERROR(INDEX('📝 Plan'!$C:$C,MATCH($C684,'📝 Plan'!$A:$A,0)),""))</f>
        <v/>
      </c>
      <c r="H684" s="3"/>
    </row>
    <row r="685" ht="15.75" customHeight="1">
      <c r="A685" s="8"/>
      <c r="B685" s="3"/>
      <c r="C685" s="3"/>
      <c r="D685" s="11"/>
      <c r="E685" s="3"/>
      <c r="F685" s="3" t="str">
        <f t="array" ref="F685">IF($C685="","",IFERROR(INDEX('📝 Plan'!$B:$B,MATCH($C685,'📝 Plan'!$A:$A,0)),"Not in the plan"))</f>
        <v/>
      </c>
      <c r="G685" s="3" t="str">
        <f t="array" ref="G685">IF($C685="","",IFERROR(INDEX('📝 Plan'!$C:$C,MATCH($C685,'📝 Plan'!$A:$A,0)),""))</f>
        <v/>
      </c>
      <c r="H685" s="3"/>
    </row>
    <row r="686" ht="15.75" customHeight="1">
      <c r="A686" s="8"/>
      <c r="B686" s="3"/>
      <c r="C686" s="3"/>
      <c r="D686" s="11"/>
      <c r="E686" s="3"/>
      <c r="F686" s="3" t="str">
        <f t="array" ref="F686">IF($C686="","",IFERROR(INDEX('📝 Plan'!$B:$B,MATCH($C686,'📝 Plan'!$A:$A,0)),"Not in the plan"))</f>
        <v/>
      </c>
      <c r="G686" s="3" t="str">
        <f t="array" ref="G686">IF($C686="","",IFERROR(INDEX('📝 Plan'!$C:$C,MATCH($C686,'📝 Plan'!$A:$A,0)),""))</f>
        <v/>
      </c>
      <c r="H686" s="3"/>
    </row>
    <row r="687" ht="15.75" customHeight="1">
      <c r="A687" s="8"/>
      <c r="B687" s="3"/>
      <c r="C687" s="3"/>
      <c r="D687" s="11"/>
      <c r="E687" s="3"/>
      <c r="F687" s="3" t="str">
        <f t="array" ref="F687">IF($C687="","",IFERROR(INDEX('📝 Plan'!$B:$B,MATCH($C687,'📝 Plan'!$A:$A,0)),"Not in the plan"))</f>
        <v/>
      </c>
      <c r="G687" s="3" t="str">
        <f t="array" ref="G687">IF($C687="","",IFERROR(INDEX('📝 Plan'!$C:$C,MATCH($C687,'📝 Plan'!$A:$A,0)),""))</f>
        <v/>
      </c>
      <c r="H687" s="3"/>
    </row>
    <row r="688" ht="15.75" customHeight="1">
      <c r="A688" s="8"/>
      <c r="B688" s="3"/>
      <c r="C688" s="3"/>
      <c r="D688" s="11"/>
      <c r="E688" s="3"/>
      <c r="F688" s="3" t="str">
        <f t="array" ref="F688">IF($C688="","",IFERROR(INDEX('📝 Plan'!$B:$B,MATCH($C688,'📝 Plan'!$A:$A,0)),"Not in the plan"))</f>
        <v/>
      </c>
      <c r="G688" s="3" t="str">
        <f t="array" ref="G688">IF($C688="","",IFERROR(INDEX('📝 Plan'!$C:$C,MATCH($C688,'📝 Plan'!$A:$A,0)),""))</f>
        <v/>
      </c>
      <c r="H688" s="3"/>
    </row>
    <row r="689" ht="15.75" customHeight="1">
      <c r="A689" s="8"/>
      <c r="B689" s="3"/>
      <c r="C689" s="3"/>
      <c r="D689" s="11"/>
      <c r="E689" s="3"/>
      <c r="F689" s="3" t="str">
        <f t="array" ref="F689">IF($C689="","",IFERROR(INDEX('📝 Plan'!$B:$B,MATCH($C689,'📝 Plan'!$A:$A,0)),"Not in the plan"))</f>
        <v/>
      </c>
      <c r="G689" s="3" t="str">
        <f t="array" ref="G689">IF($C689="","",IFERROR(INDEX('📝 Plan'!$C:$C,MATCH($C689,'📝 Plan'!$A:$A,0)),""))</f>
        <v/>
      </c>
      <c r="H689" s="3"/>
    </row>
    <row r="690" ht="15.75" customHeight="1">
      <c r="A690" s="8"/>
      <c r="B690" s="3"/>
      <c r="C690" s="3"/>
      <c r="D690" s="11"/>
      <c r="E690" s="3"/>
      <c r="F690" s="3" t="str">
        <f t="array" ref="F690">IF($C690="","",IFERROR(INDEX('📝 Plan'!$B:$B,MATCH($C690,'📝 Plan'!$A:$A,0)),"Not in the plan"))</f>
        <v/>
      </c>
      <c r="G690" s="3" t="str">
        <f t="array" ref="G690">IF($C690="","",IFERROR(INDEX('📝 Plan'!$C:$C,MATCH($C690,'📝 Plan'!$A:$A,0)),""))</f>
        <v/>
      </c>
      <c r="H690" s="3"/>
    </row>
    <row r="691" ht="15.75" customHeight="1">
      <c r="A691" s="8"/>
      <c r="B691" s="3"/>
      <c r="C691" s="3"/>
      <c r="D691" s="11"/>
      <c r="E691" s="3"/>
      <c r="F691" s="3" t="str">
        <f t="array" ref="F691">IF($C691="","",IFERROR(INDEX('📝 Plan'!$B:$B,MATCH($C691,'📝 Plan'!$A:$A,0)),"Not in the plan"))</f>
        <v/>
      </c>
      <c r="G691" s="3" t="str">
        <f t="array" ref="G691">IF($C691="","",IFERROR(INDEX('📝 Plan'!$C:$C,MATCH($C691,'📝 Plan'!$A:$A,0)),""))</f>
        <v/>
      </c>
      <c r="H691" s="3"/>
    </row>
    <row r="692" ht="15.75" customHeight="1">
      <c r="A692" s="8"/>
      <c r="B692" s="3"/>
      <c r="C692" s="3"/>
      <c r="D692" s="11"/>
      <c r="E692" s="3"/>
      <c r="F692" s="3" t="str">
        <f t="array" ref="F692">IF($C692="","",IFERROR(INDEX('📝 Plan'!$B:$B,MATCH($C692,'📝 Plan'!$A:$A,0)),"Not in the plan"))</f>
        <v/>
      </c>
      <c r="G692" s="3" t="str">
        <f t="array" ref="G692">IF($C692="","",IFERROR(INDEX('📝 Plan'!$C:$C,MATCH($C692,'📝 Plan'!$A:$A,0)),""))</f>
        <v/>
      </c>
      <c r="H692" s="3"/>
    </row>
    <row r="693" ht="15.75" customHeight="1">
      <c r="A693" s="8"/>
      <c r="B693" s="3"/>
      <c r="C693" s="3"/>
      <c r="D693" s="11"/>
      <c r="E693" s="3"/>
      <c r="F693" s="3" t="str">
        <f t="array" ref="F693">IF($C693="","",IFERROR(INDEX('📝 Plan'!$B:$B,MATCH($C693,'📝 Plan'!$A:$A,0)),"Not in the plan"))</f>
        <v/>
      </c>
      <c r="G693" s="3" t="str">
        <f t="array" ref="G693">IF($C693="","",IFERROR(INDEX('📝 Plan'!$C:$C,MATCH($C693,'📝 Plan'!$A:$A,0)),""))</f>
        <v/>
      </c>
      <c r="H693" s="3"/>
    </row>
    <row r="694" ht="15.75" customHeight="1">
      <c r="A694" s="8"/>
      <c r="B694" s="3"/>
      <c r="C694" s="3"/>
      <c r="D694" s="11"/>
      <c r="E694" s="3"/>
      <c r="F694" s="3" t="str">
        <f t="array" ref="F694">IF($C694="","",IFERROR(INDEX('📝 Plan'!$B:$B,MATCH($C694,'📝 Plan'!$A:$A,0)),"Not in the plan"))</f>
        <v/>
      </c>
      <c r="G694" s="3" t="str">
        <f t="array" ref="G694">IF($C694="","",IFERROR(INDEX('📝 Plan'!$C:$C,MATCH($C694,'📝 Plan'!$A:$A,0)),""))</f>
        <v/>
      </c>
      <c r="H694" s="3"/>
    </row>
    <row r="695" ht="15.75" customHeight="1">
      <c r="A695" s="8"/>
      <c r="B695" s="3"/>
      <c r="C695" s="3"/>
      <c r="D695" s="11"/>
      <c r="E695" s="3"/>
      <c r="F695" s="3" t="str">
        <f t="array" ref="F695">IF($C695="","",IFERROR(INDEX('📝 Plan'!$B:$B,MATCH($C695,'📝 Plan'!$A:$A,0)),"Not in the plan"))</f>
        <v/>
      </c>
      <c r="G695" s="3" t="str">
        <f t="array" ref="G695">IF($C695="","",IFERROR(INDEX('📝 Plan'!$C:$C,MATCH($C695,'📝 Plan'!$A:$A,0)),""))</f>
        <v/>
      </c>
      <c r="H695" s="3"/>
    </row>
    <row r="696" ht="15.75" customHeight="1">
      <c r="A696" s="8"/>
      <c r="B696" s="3"/>
      <c r="C696" s="3"/>
      <c r="D696" s="11"/>
      <c r="E696" s="3"/>
      <c r="F696" s="3" t="str">
        <f t="array" ref="F696">IF($C696="","",IFERROR(INDEX('📝 Plan'!$B:$B,MATCH($C696,'📝 Plan'!$A:$A,0)),"Not in the plan"))</f>
        <v/>
      </c>
      <c r="G696" s="3" t="str">
        <f t="array" ref="G696">IF($C696="","",IFERROR(INDEX('📝 Plan'!$C:$C,MATCH($C696,'📝 Plan'!$A:$A,0)),""))</f>
        <v/>
      </c>
      <c r="H696" s="3"/>
    </row>
    <row r="697" ht="15.75" customHeight="1">
      <c r="A697" s="8"/>
      <c r="B697" s="3"/>
      <c r="C697" s="3"/>
      <c r="D697" s="11"/>
      <c r="E697" s="3"/>
      <c r="F697" s="3" t="str">
        <f t="array" ref="F697">IF($C697="","",IFERROR(INDEX('📝 Plan'!$B:$B,MATCH($C697,'📝 Plan'!$A:$A,0)),"Not in the plan"))</f>
        <v/>
      </c>
      <c r="G697" s="3" t="str">
        <f t="array" ref="G697">IF($C697="","",IFERROR(INDEX('📝 Plan'!$C:$C,MATCH($C697,'📝 Plan'!$A:$A,0)),""))</f>
        <v/>
      </c>
      <c r="H697" s="3"/>
    </row>
    <row r="698" ht="15.75" customHeight="1">
      <c r="A698" s="8"/>
      <c r="B698" s="3"/>
      <c r="C698" s="3"/>
      <c r="D698" s="11"/>
      <c r="E698" s="3"/>
      <c r="F698" s="3" t="str">
        <f t="array" ref="F698">IF($C698="","",IFERROR(INDEX('📝 Plan'!$B:$B,MATCH($C698,'📝 Plan'!$A:$A,0)),"Not in the plan"))</f>
        <v/>
      </c>
      <c r="G698" s="3" t="str">
        <f t="array" ref="G698">IF($C698="","",IFERROR(INDEX('📝 Plan'!$C:$C,MATCH($C698,'📝 Plan'!$A:$A,0)),""))</f>
        <v/>
      </c>
      <c r="H698" s="3"/>
    </row>
    <row r="699" ht="15.75" customHeight="1">
      <c r="A699" s="8"/>
      <c r="B699" s="3"/>
      <c r="C699" s="3"/>
      <c r="D699" s="11"/>
      <c r="E699" s="3"/>
      <c r="F699" s="3" t="str">
        <f t="array" ref="F699">IF($C699="","",IFERROR(INDEX('📝 Plan'!$B:$B,MATCH($C699,'📝 Plan'!$A:$A,0)),"Not in the plan"))</f>
        <v/>
      </c>
      <c r="G699" s="3" t="str">
        <f t="array" ref="G699">IF($C699="","",IFERROR(INDEX('📝 Plan'!$C:$C,MATCH($C699,'📝 Plan'!$A:$A,0)),""))</f>
        <v/>
      </c>
      <c r="H699" s="3"/>
    </row>
    <row r="700" ht="15.75" customHeight="1">
      <c r="A700" s="8"/>
      <c r="B700" s="3"/>
      <c r="C700" s="3"/>
      <c r="D700" s="11"/>
      <c r="E700" s="3"/>
      <c r="F700" s="3" t="str">
        <f t="array" ref="F700">IF($C700="","",IFERROR(INDEX('📝 Plan'!$B:$B,MATCH($C700,'📝 Plan'!$A:$A,0)),"Not in the plan"))</f>
        <v/>
      </c>
      <c r="G700" s="3" t="str">
        <f t="array" ref="G700">IF($C700="","",IFERROR(INDEX('📝 Plan'!$C:$C,MATCH($C700,'📝 Plan'!$A:$A,0)),""))</f>
        <v/>
      </c>
      <c r="H700" s="3"/>
    </row>
    <row r="701" ht="15.75" customHeight="1">
      <c r="A701" s="8"/>
      <c r="B701" s="3"/>
      <c r="C701" s="3"/>
      <c r="D701" s="11"/>
      <c r="E701" s="3"/>
      <c r="F701" s="3" t="str">
        <f t="array" ref="F701">IF($C701="","",IFERROR(INDEX('📝 Plan'!$B:$B,MATCH($C701,'📝 Plan'!$A:$A,0)),"Not in the plan"))</f>
        <v/>
      </c>
      <c r="G701" s="3" t="str">
        <f t="array" ref="G701">IF($C701="","",IFERROR(INDEX('📝 Plan'!$C:$C,MATCH($C701,'📝 Plan'!$A:$A,0)),""))</f>
        <v/>
      </c>
      <c r="H701" s="3"/>
    </row>
    <row r="702" ht="15.75" customHeight="1">
      <c r="A702" s="8"/>
      <c r="B702" s="3"/>
      <c r="C702" s="3"/>
      <c r="D702" s="11"/>
      <c r="E702" s="3"/>
      <c r="F702" s="3" t="str">
        <f t="array" ref="F702">IF($C702="","",IFERROR(INDEX('📝 Plan'!$B:$B,MATCH($C702,'📝 Plan'!$A:$A,0)),"Not in the plan"))</f>
        <v/>
      </c>
      <c r="G702" s="3" t="str">
        <f t="array" ref="G702">IF($C702="","",IFERROR(INDEX('📝 Plan'!$C:$C,MATCH($C702,'📝 Plan'!$A:$A,0)),""))</f>
        <v/>
      </c>
      <c r="H702" s="3"/>
    </row>
    <row r="703" ht="15.75" customHeight="1">
      <c r="A703" s="8"/>
      <c r="B703" s="3"/>
      <c r="C703" s="3"/>
      <c r="D703" s="11"/>
      <c r="E703" s="3"/>
      <c r="F703" s="3" t="str">
        <f t="array" ref="F703">IF($C703="","",IFERROR(INDEX('📝 Plan'!$B:$B,MATCH($C703,'📝 Plan'!$A:$A,0)),"Not in the plan"))</f>
        <v/>
      </c>
      <c r="G703" s="3" t="str">
        <f t="array" ref="G703">IF($C703="","",IFERROR(INDEX('📝 Plan'!$C:$C,MATCH($C703,'📝 Plan'!$A:$A,0)),""))</f>
        <v/>
      </c>
      <c r="H703" s="3"/>
    </row>
    <row r="704" ht="15.75" customHeight="1">
      <c r="A704" s="8"/>
      <c r="B704" s="3"/>
      <c r="C704" s="3"/>
      <c r="D704" s="11"/>
      <c r="E704" s="3"/>
      <c r="F704" s="3" t="str">
        <f t="array" ref="F704">IF($C704="","",IFERROR(INDEX('📝 Plan'!$B:$B,MATCH($C704,'📝 Plan'!$A:$A,0)),"Not in the plan"))</f>
        <v/>
      </c>
      <c r="G704" s="3" t="str">
        <f t="array" ref="G704">IF($C704="","",IFERROR(INDEX('📝 Plan'!$C:$C,MATCH($C704,'📝 Plan'!$A:$A,0)),""))</f>
        <v/>
      </c>
      <c r="H704" s="3"/>
    </row>
    <row r="705" ht="15.75" customHeight="1">
      <c r="A705" s="8"/>
      <c r="B705" s="3"/>
      <c r="C705" s="3"/>
      <c r="D705" s="11"/>
      <c r="E705" s="3"/>
      <c r="F705" s="3" t="str">
        <f t="array" ref="F705">IF($C705="","",IFERROR(INDEX('📝 Plan'!$B:$B,MATCH($C705,'📝 Plan'!$A:$A,0)),"Not in the plan"))</f>
        <v/>
      </c>
      <c r="G705" s="3" t="str">
        <f t="array" ref="G705">IF($C705="","",IFERROR(INDEX('📝 Plan'!$C:$C,MATCH($C705,'📝 Plan'!$A:$A,0)),""))</f>
        <v/>
      </c>
      <c r="H705" s="3"/>
    </row>
    <row r="706" ht="15.75" customHeight="1">
      <c r="A706" s="8"/>
      <c r="B706" s="3"/>
      <c r="C706" s="3"/>
      <c r="D706" s="11"/>
      <c r="E706" s="3"/>
      <c r="F706" s="3" t="str">
        <f t="array" ref="F706">IF($C706="","",IFERROR(INDEX('📝 Plan'!$B:$B,MATCH($C706,'📝 Plan'!$A:$A,0)),"Not in the plan"))</f>
        <v/>
      </c>
      <c r="G706" s="3" t="str">
        <f t="array" ref="G706">IF($C706="","",IFERROR(INDEX('📝 Plan'!$C:$C,MATCH($C706,'📝 Plan'!$A:$A,0)),""))</f>
        <v/>
      </c>
      <c r="H706" s="3"/>
    </row>
    <row r="707" ht="15.75" customHeight="1">
      <c r="A707" s="8"/>
      <c r="B707" s="3"/>
      <c r="C707" s="3"/>
      <c r="D707" s="11"/>
      <c r="E707" s="3"/>
      <c r="F707" s="3" t="str">
        <f t="array" ref="F707">IF($C707="","",IFERROR(INDEX('📝 Plan'!$B:$B,MATCH($C707,'📝 Plan'!$A:$A,0)),"Not in the plan"))</f>
        <v/>
      </c>
      <c r="G707" s="3" t="str">
        <f t="array" ref="G707">IF($C707="","",IFERROR(INDEX('📝 Plan'!$C:$C,MATCH($C707,'📝 Plan'!$A:$A,0)),""))</f>
        <v/>
      </c>
      <c r="H707" s="3"/>
    </row>
    <row r="708" ht="15.75" customHeight="1">
      <c r="A708" s="8"/>
      <c r="B708" s="3"/>
      <c r="C708" s="3"/>
      <c r="D708" s="11"/>
      <c r="E708" s="3"/>
      <c r="F708" s="3" t="str">
        <f t="array" ref="F708">IF($C708="","",IFERROR(INDEX('📝 Plan'!$B:$B,MATCH($C708,'📝 Plan'!$A:$A,0)),"Not in the plan"))</f>
        <v/>
      </c>
      <c r="G708" s="3" t="str">
        <f t="array" ref="G708">IF($C708="","",IFERROR(INDEX('📝 Plan'!$C:$C,MATCH($C708,'📝 Plan'!$A:$A,0)),""))</f>
        <v/>
      </c>
      <c r="H708" s="3"/>
    </row>
    <row r="709" ht="15.75" customHeight="1">
      <c r="A709" s="8"/>
      <c r="B709" s="3"/>
      <c r="C709" s="3"/>
      <c r="D709" s="11"/>
      <c r="E709" s="3"/>
      <c r="F709" s="3" t="str">
        <f t="array" ref="F709">IF($C709="","",IFERROR(INDEX('📝 Plan'!$B:$B,MATCH($C709,'📝 Plan'!$A:$A,0)),"Not in the plan"))</f>
        <v/>
      </c>
      <c r="G709" s="3" t="str">
        <f t="array" ref="G709">IF($C709="","",IFERROR(INDEX('📝 Plan'!$C:$C,MATCH($C709,'📝 Plan'!$A:$A,0)),""))</f>
        <v/>
      </c>
      <c r="H709" s="3"/>
    </row>
    <row r="710" ht="15.75" customHeight="1">
      <c r="A710" s="8"/>
      <c r="B710" s="3"/>
      <c r="C710" s="3"/>
      <c r="D710" s="11"/>
      <c r="E710" s="3"/>
      <c r="F710" s="3" t="str">
        <f t="array" ref="F710">IF($C710="","",IFERROR(INDEX('📝 Plan'!$B:$B,MATCH($C710,'📝 Plan'!$A:$A,0)),"Not in the plan"))</f>
        <v/>
      </c>
      <c r="G710" s="3" t="str">
        <f t="array" ref="G710">IF($C710="","",IFERROR(INDEX('📝 Plan'!$C:$C,MATCH($C710,'📝 Plan'!$A:$A,0)),""))</f>
        <v/>
      </c>
      <c r="H710" s="3"/>
    </row>
    <row r="711" ht="15.75" customHeight="1">
      <c r="A711" s="8"/>
      <c r="B711" s="3"/>
      <c r="C711" s="3"/>
      <c r="D711" s="11"/>
      <c r="E711" s="3"/>
      <c r="F711" s="3" t="str">
        <f t="array" ref="F711">IF($C711="","",IFERROR(INDEX('📝 Plan'!$B:$B,MATCH($C711,'📝 Plan'!$A:$A,0)),"Not in the plan"))</f>
        <v/>
      </c>
      <c r="G711" s="3" t="str">
        <f t="array" ref="G711">IF($C711="","",IFERROR(INDEX('📝 Plan'!$C:$C,MATCH($C711,'📝 Plan'!$A:$A,0)),""))</f>
        <v/>
      </c>
      <c r="H711" s="3"/>
    </row>
    <row r="712" ht="15.75" customHeight="1">
      <c r="A712" s="8"/>
      <c r="B712" s="3"/>
      <c r="C712" s="3"/>
      <c r="D712" s="11"/>
      <c r="E712" s="3"/>
      <c r="F712" s="3" t="str">
        <f t="array" ref="F712">IF($C712="","",IFERROR(INDEX('📝 Plan'!$B:$B,MATCH($C712,'📝 Plan'!$A:$A,0)),"Not in the plan"))</f>
        <v/>
      </c>
      <c r="G712" s="3" t="str">
        <f t="array" ref="G712">IF($C712="","",IFERROR(INDEX('📝 Plan'!$C:$C,MATCH($C712,'📝 Plan'!$A:$A,0)),""))</f>
        <v/>
      </c>
      <c r="H712" s="3"/>
    </row>
    <row r="713" ht="15.75" customHeight="1">
      <c r="A713" s="8"/>
      <c r="B713" s="3"/>
      <c r="C713" s="3"/>
      <c r="D713" s="11"/>
      <c r="E713" s="3"/>
      <c r="F713" s="3" t="str">
        <f t="array" ref="F713">IF($C713="","",IFERROR(INDEX('📝 Plan'!$B:$B,MATCH($C713,'📝 Plan'!$A:$A,0)),"Not in the plan"))</f>
        <v/>
      </c>
      <c r="G713" s="3" t="str">
        <f t="array" ref="G713">IF($C713="","",IFERROR(INDEX('📝 Plan'!$C:$C,MATCH($C713,'📝 Plan'!$A:$A,0)),""))</f>
        <v/>
      </c>
      <c r="H713" s="3"/>
    </row>
    <row r="714" ht="15.75" customHeight="1">
      <c r="A714" s="8"/>
      <c r="B714" s="3"/>
      <c r="C714" s="3"/>
      <c r="D714" s="11"/>
      <c r="E714" s="3"/>
      <c r="F714" s="3" t="str">
        <f t="array" ref="F714">IF($C714="","",IFERROR(INDEX('📝 Plan'!$B:$B,MATCH($C714,'📝 Plan'!$A:$A,0)),"Not in the plan"))</f>
        <v/>
      </c>
      <c r="G714" s="3" t="str">
        <f t="array" ref="G714">IF($C714="","",IFERROR(INDEX('📝 Plan'!$C:$C,MATCH($C714,'📝 Plan'!$A:$A,0)),""))</f>
        <v/>
      </c>
      <c r="H714" s="3"/>
    </row>
    <row r="715" ht="15.75" customHeight="1">
      <c r="A715" s="8"/>
      <c r="B715" s="3"/>
      <c r="C715" s="3"/>
      <c r="D715" s="11"/>
      <c r="E715" s="3"/>
      <c r="F715" s="3" t="str">
        <f t="array" ref="F715">IF($C715="","",IFERROR(INDEX('📝 Plan'!$B:$B,MATCH($C715,'📝 Plan'!$A:$A,0)),"Not in the plan"))</f>
        <v/>
      </c>
      <c r="G715" s="3" t="str">
        <f t="array" ref="G715">IF($C715="","",IFERROR(INDEX('📝 Plan'!$C:$C,MATCH($C715,'📝 Plan'!$A:$A,0)),""))</f>
        <v/>
      </c>
      <c r="H715" s="3"/>
    </row>
    <row r="716" ht="15.75" customHeight="1">
      <c r="A716" s="8"/>
      <c r="B716" s="3"/>
      <c r="C716" s="3"/>
      <c r="D716" s="11"/>
      <c r="E716" s="3"/>
      <c r="F716" s="3" t="str">
        <f t="array" ref="F716">IF($C716="","",IFERROR(INDEX('📝 Plan'!$B:$B,MATCH($C716,'📝 Plan'!$A:$A,0)),"Not in the plan"))</f>
        <v/>
      </c>
      <c r="G716" s="3" t="str">
        <f t="array" ref="G716">IF($C716="","",IFERROR(INDEX('📝 Plan'!$C:$C,MATCH($C716,'📝 Plan'!$A:$A,0)),""))</f>
        <v/>
      </c>
      <c r="H716" s="3"/>
    </row>
    <row r="717" ht="15.75" customHeight="1">
      <c r="A717" s="8"/>
      <c r="B717" s="3"/>
      <c r="C717" s="3"/>
      <c r="D717" s="11"/>
      <c r="E717" s="3"/>
      <c r="F717" s="3" t="str">
        <f t="array" ref="F717">IF($C717="","",IFERROR(INDEX('📝 Plan'!$B:$B,MATCH($C717,'📝 Plan'!$A:$A,0)),"Not in the plan"))</f>
        <v/>
      </c>
      <c r="G717" s="3" t="str">
        <f t="array" ref="G717">IF($C717="","",IFERROR(INDEX('📝 Plan'!$C:$C,MATCH($C717,'📝 Plan'!$A:$A,0)),""))</f>
        <v/>
      </c>
      <c r="H717" s="3"/>
    </row>
    <row r="718" ht="15.75" customHeight="1">
      <c r="A718" s="8"/>
      <c r="B718" s="3"/>
      <c r="C718" s="3"/>
      <c r="D718" s="11"/>
      <c r="E718" s="3"/>
      <c r="F718" s="3" t="str">
        <f t="array" ref="F718">IF($C718="","",IFERROR(INDEX('📝 Plan'!$B:$B,MATCH($C718,'📝 Plan'!$A:$A,0)),"Not in the plan"))</f>
        <v/>
      </c>
      <c r="G718" s="3" t="str">
        <f t="array" ref="G718">IF($C718="","",IFERROR(INDEX('📝 Plan'!$C:$C,MATCH($C718,'📝 Plan'!$A:$A,0)),""))</f>
        <v/>
      </c>
      <c r="H718" s="3"/>
    </row>
    <row r="719" ht="15.75" customHeight="1">
      <c r="A719" s="8"/>
      <c r="B719" s="3"/>
      <c r="C719" s="3"/>
      <c r="D719" s="11"/>
      <c r="E719" s="3"/>
      <c r="F719" s="3" t="str">
        <f t="array" ref="F719">IF($C719="","",IFERROR(INDEX('📝 Plan'!$B:$B,MATCH($C719,'📝 Plan'!$A:$A,0)),"Not in the plan"))</f>
        <v/>
      </c>
      <c r="G719" s="3" t="str">
        <f t="array" ref="G719">IF($C719="","",IFERROR(INDEX('📝 Plan'!$C:$C,MATCH($C719,'📝 Plan'!$A:$A,0)),""))</f>
        <v/>
      </c>
      <c r="H719" s="3"/>
    </row>
    <row r="720" ht="15.75" customHeight="1">
      <c r="A720" s="8"/>
      <c r="B720" s="3"/>
      <c r="C720" s="3"/>
      <c r="D720" s="11"/>
      <c r="E720" s="3"/>
      <c r="F720" s="3" t="str">
        <f t="array" ref="F720">IF($C720="","",IFERROR(INDEX('📝 Plan'!$B:$B,MATCH($C720,'📝 Plan'!$A:$A,0)),"Not in the plan"))</f>
        <v/>
      </c>
      <c r="G720" s="3" t="str">
        <f t="array" ref="G720">IF($C720="","",IFERROR(INDEX('📝 Plan'!$C:$C,MATCH($C720,'📝 Plan'!$A:$A,0)),""))</f>
        <v/>
      </c>
      <c r="H720" s="3"/>
    </row>
    <row r="721" ht="15.75" customHeight="1">
      <c r="A721" s="8"/>
      <c r="B721" s="3"/>
      <c r="C721" s="3"/>
      <c r="D721" s="11"/>
      <c r="E721" s="3"/>
      <c r="F721" s="3" t="str">
        <f t="array" ref="F721">IF($C721="","",IFERROR(INDEX('📝 Plan'!$B:$B,MATCH($C721,'📝 Plan'!$A:$A,0)),"Not in the plan"))</f>
        <v/>
      </c>
      <c r="G721" s="3" t="str">
        <f t="array" ref="G721">IF($C721="","",IFERROR(INDEX('📝 Plan'!$C:$C,MATCH($C721,'📝 Plan'!$A:$A,0)),""))</f>
        <v/>
      </c>
      <c r="H721" s="3"/>
    </row>
    <row r="722" ht="15.75" customHeight="1">
      <c r="A722" s="8"/>
      <c r="B722" s="3"/>
      <c r="C722" s="3"/>
      <c r="D722" s="11"/>
      <c r="E722" s="3"/>
      <c r="F722" s="3" t="str">
        <f t="array" ref="F722">IF($C722="","",IFERROR(INDEX('📝 Plan'!$B:$B,MATCH($C722,'📝 Plan'!$A:$A,0)),"Not in the plan"))</f>
        <v/>
      </c>
      <c r="G722" s="3" t="str">
        <f t="array" ref="G722">IF($C722="","",IFERROR(INDEX('📝 Plan'!$C:$C,MATCH($C722,'📝 Plan'!$A:$A,0)),""))</f>
        <v/>
      </c>
      <c r="H722" s="3"/>
    </row>
    <row r="723" ht="15.75" customHeight="1">
      <c r="A723" s="8"/>
      <c r="B723" s="3"/>
      <c r="C723" s="3"/>
      <c r="D723" s="11"/>
      <c r="E723" s="3"/>
      <c r="F723" s="3" t="str">
        <f t="array" ref="F723">IF($C723="","",IFERROR(INDEX('📝 Plan'!$B:$B,MATCH($C723,'📝 Plan'!$A:$A,0)),"Not in the plan"))</f>
        <v/>
      </c>
      <c r="G723" s="3" t="str">
        <f t="array" ref="G723">IF($C723="","",IFERROR(INDEX('📝 Plan'!$C:$C,MATCH($C723,'📝 Plan'!$A:$A,0)),""))</f>
        <v/>
      </c>
      <c r="H723" s="3"/>
    </row>
    <row r="724" ht="15.75" customHeight="1">
      <c r="A724" s="8"/>
      <c r="B724" s="3"/>
      <c r="C724" s="3"/>
      <c r="D724" s="11"/>
      <c r="E724" s="3"/>
      <c r="F724" s="3" t="str">
        <f t="array" ref="F724">IF($C724="","",IFERROR(INDEX('📝 Plan'!$B:$B,MATCH($C724,'📝 Plan'!$A:$A,0)),"Not in the plan"))</f>
        <v/>
      </c>
      <c r="G724" s="3" t="str">
        <f t="array" ref="G724">IF($C724="","",IFERROR(INDEX('📝 Plan'!$C:$C,MATCH($C724,'📝 Plan'!$A:$A,0)),""))</f>
        <v/>
      </c>
      <c r="H724" s="3"/>
    </row>
    <row r="725" ht="15.75" customHeight="1">
      <c r="A725" s="8"/>
      <c r="B725" s="3"/>
      <c r="C725" s="3"/>
      <c r="D725" s="11"/>
      <c r="E725" s="3"/>
      <c r="F725" s="3" t="str">
        <f t="array" ref="F725">IF($C725="","",IFERROR(INDEX('📝 Plan'!$B:$B,MATCH($C725,'📝 Plan'!$A:$A,0)),"Not in the plan"))</f>
        <v/>
      </c>
      <c r="G725" s="3" t="str">
        <f t="array" ref="G725">IF($C725="","",IFERROR(INDEX('📝 Plan'!$C:$C,MATCH($C725,'📝 Plan'!$A:$A,0)),""))</f>
        <v/>
      </c>
      <c r="H725" s="3"/>
    </row>
    <row r="726" ht="15.75" customHeight="1">
      <c r="A726" s="8"/>
      <c r="B726" s="3"/>
      <c r="C726" s="3"/>
      <c r="D726" s="11"/>
      <c r="E726" s="3"/>
      <c r="F726" s="3" t="str">
        <f t="array" ref="F726">IF($C726="","",IFERROR(INDEX('📝 Plan'!$B:$B,MATCH($C726,'📝 Plan'!$A:$A,0)),"Not in the plan"))</f>
        <v/>
      </c>
      <c r="G726" s="3" t="str">
        <f t="array" ref="G726">IF($C726="","",IFERROR(INDEX('📝 Plan'!$C:$C,MATCH($C726,'📝 Plan'!$A:$A,0)),""))</f>
        <v/>
      </c>
      <c r="H726" s="3"/>
    </row>
    <row r="727" ht="15.75" customHeight="1">
      <c r="A727" s="8"/>
      <c r="B727" s="3"/>
      <c r="C727" s="3"/>
      <c r="D727" s="11"/>
      <c r="E727" s="3"/>
      <c r="F727" s="3" t="str">
        <f t="array" ref="F727">IF($C727="","",IFERROR(INDEX('📝 Plan'!$B:$B,MATCH($C727,'📝 Plan'!$A:$A,0)),"Not in the plan"))</f>
        <v/>
      </c>
      <c r="G727" s="3" t="str">
        <f t="array" ref="G727">IF($C727="","",IFERROR(INDEX('📝 Plan'!$C:$C,MATCH($C727,'📝 Plan'!$A:$A,0)),""))</f>
        <v/>
      </c>
      <c r="H727" s="3"/>
    </row>
    <row r="728" ht="15.75" customHeight="1">
      <c r="A728" s="8"/>
      <c r="B728" s="3"/>
      <c r="C728" s="3"/>
      <c r="D728" s="11"/>
      <c r="E728" s="3"/>
      <c r="F728" s="3" t="str">
        <f t="array" ref="F728">IF($C728="","",IFERROR(INDEX('📝 Plan'!$B:$B,MATCH($C728,'📝 Plan'!$A:$A,0)),"Not in the plan"))</f>
        <v/>
      </c>
      <c r="G728" s="3" t="str">
        <f t="array" ref="G728">IF($C728="","",IFERROR(INDEX('📝 Plan'!$C:$C,MATCH($C728,'📝 Plan'!$A:$A,0)),""))</f>
        <v/>
      </c>
      <c r="H728" s="3"/>
    </row>
    <row r="729" ht="15.75" customHeight="1">
      <c r="A729" s="8"/>
      <c r="B729" s="3"/>
      <c r="C729" s="3"/>
      <c r="D729" s="11"/>
      <c r="E729" s="3"/>
      <c r="F729" s="3" t="str">
        <f t="array" ref="F729">IF($C729="","",IFERROR(INDEX('📝 Plan'!$B:$B,MATCH($C729,'📝 Plan'!$A:$A,0)),"Not in the plan"))</f>
        <v/>
      </c>
      <c r="G729" s="3" t="str">
        <f t="array" ref="G729">IF($C729="","",IFERROR(INDEX('📝 Plan'!$C:$C,MATCH($C729,'📝 Plan'!$A:$A,0)),""))</f>
        <v/>
      </c>
      <c r="H729" s="3"/>
    </row>
    <row r="730" ht="15.75" customHeight="1">
      <c r="A730" s="8"/>
      <c r="B730" s="3"/>
      <c r="C730" s="3"/>
      <c r="D730" s="11"/>
      <c r="E730" s="3"/>
      <c r="F730" s="3" t="str">
        <f t="array" ref="F730">IF($C730="","",IFERROR(INDEX('📝 Plan'!$B:$B,MATCH($C730,'📝 Plan'!$A:$A,0)),"Not in the plan"))</f>
        <v/>
      </c>
      <c r="G730" s="3" t="str">
        <f t="array" ref="G730">IF($C730="","",IFERROR(INDEX('📝 Plan'!$C:$C,MATCH($C730,'📝 Plan'!$A:$A,0)),""))</f>
        <v/>
      </c>
      <c r="H730" s="3"/>
    </row>
    <row r="731" ht="15.75" customHeight="1">
      <c r="A731" s="8"/>
      <c r="B731" s="3"/>
      <c r="C731" s="3"/>
      <c r="D731" s="11"/>
      <c r="E731" s="3"/>
      <c r="F731" s="3" t="str">
        <f t="array" ref="F731">IF($C731="","",IFERROR(INDEX('📝 Plan'!$B:$B,MATCH($C731,'📝 Plan'!$A:$A,0)),"Not in the plan"))</f>
        <v/>
      </c>
      <c r="G731" s="3" t="str">
        <f t="array" ref="G731">IF($C731="","",IFERROR(INDEX('📝 Plan'!$C:$C,MATCH($C731,'📝 Plan'!$A:$A,0)),""))</f>
        <v/>
      </c>
      <c r="H731" s="3"/>
    </row>
    <row r="732" ht="15.75" customHeight="1">
      <c r="A732" s="8"/>
      <c r="B732" s="3"/>
      <c r="C732" s="3"/>
      <c r="D732" s="11"/>
      <c r="E732" s="3"/>
      <c r="F732" s="3" t="str">
        <f t="array" ref="F732">IF($C732="","",IFERROR(INDEX('📝 Plan'!$B:$B,MATCH($C732,'📝 Plan'!$A:$A,0)),"Not in the plan"))</f>
        <v/>
      </c>
      <c r="G732" s="3" t="str">
        <f t="array" ref="G732">IF($C732="","",IFERROR(INDEX('📝 Plan'!$C:$C,MATCH($C732,'📝 Plan'!$A:$A,0)),""))</f>
        <v/>
      </c>
      <c r="H732" s="3"/>
    </row>
    <row r="733" ht="15.75" customHeight="1">
      <c r="A733" s="8"/>
      <c r="B733" s="3"/>
      <c r="C733" s="3"/>
      <c r="D733" s="11"/>
      <c r="E733" s="3"/>
      <c r="F733" s="3" t="str">
        <f t="array" ref="F733">IF($C733="","",IFERROR(INDEX('📝 Plan'!$B:$B,MATCH($C733,'📝 Plan'!$A:$A,0)),"Not in the plan"))</f>
        <v/>
      </c>
      <c r="G733" s="3" t="str">
        <f t="array" ref="G733">IF($C733="","",IFERROR(INDEX('📝 Plan'!$C:$C,MATCH($C733,'📝 Plan'!$A:$A,0)),""))</f>
        <v/>
      </c>
      <c r="H733" s="3"/>
    </row>
    <row r="734" ht="15.75" customHeight="1">
      <c r="A734" s="8"/>
      <c r="B734" s="3"/>
      <c r="C734" s="3"/>
      <c r="D734" s="11"/>
      <c r="E734" s="3"/>
      <c r="F734" s="3" t="str">
        <f t="array" ref="F734">IF($C734="","",IFERROR(INDEX('📝 Plan'!$B:$B,MATCH($C734,'📝 Plan'!$A:$A,0)),"Not in the plan"))</f>
        <v/>
      </c>
      <c r="G734" s="3" t="str">
        <f t="array" ref="G734">IF($C734="","",IFERROR(INDEX('📝 Plan'!$C:$C,MATCH($C734,'📝 Plan'!$A:$A,0)),""))</f>
        <v/>
      </c>
      <c r="H734" s="3"/>
    </row>
    <row r="735" ht="15.75" customHeight="1">
      <c r="A735" s="8"/>
      <c r="B735" s="3"/>
      <c r="C735" s="3"/>
      <c r="D735" s="11"/>
      <c r="E735" s="3"/>
      <c r="F735" s="3" t="str">
        <f t="array" ref="F735">IF($C735="","",IFERROR(INDEX('📝 Plan'!$B:$B,MATCH($C735,'📝 Plan'!$A:$A,0)),"Not in the plan"))</f>
        <v/>
      </c>
      <c r="G735" s="3" t="str">
        <f t="array" ref="G735">IF($C735="","",IFERROR(INDEX('📝 Plan'!$C:$C,MATCH($C735,'📝 Plan'!$A:$A,0)),""))</f>
        <v/>
      </c>
      <c r="H735" s="3"/>
    </row>
    <row r="736" ht="15.75" customHeight="1">
      <c r="A736" s="8"/>
      <c r="B736" s="3"/>
      <c r="C736" s="3"/>
      <c r="D736" s="11"/>
      <c r="E736" s="3"/>
      <c r="F736" s="3" t="str">
        <f t="array" ref="F736">IF($C736="","",IFERROR(INDEX('📝 Plan'!$B:$B,MATCH($C736,'📝 Plan'!$A:$A,0)),"Not in the plan"))</f>
        <v/>
      </c>
      <c r="G736" s="3" t="str">
        <f t="array" ref="G736">IF($C736="","",IFERROR(INDEX('📝 Plan'!$C:$C,MATCH($C736,'📝 Plan'!$A:$A,0)),""))</f>
        <v/>
      </c>
      <c r="H736" s="3"/>
    </row>
    <row r="737" ht="15.75" customHeight="1">
      <c r="A737" s="8"/>
      <c r="B737" s="3"/>
      <c r="C737" s="3"/>
      <c r="D737" s="11"/>
      <c r="E737" s="3"/>
      <c r="F737" s="3" t="str">
        <f t="array" ref="F737">IF($C737="","",IFERROR(INDEX('📝 Plan'!$B:$B,MATCH($C737,'📝 Plan'!$A:$A,0)),"Not in the plan"))</f>
        <v/>
      </c>
      <c r="G737" s="3" t="str">
        <f t="array" ref="G737">IF($C737="","",IFERROR(INDEX('📝 Plan'!$C:$C,MATCH($C737,'📝 Plan'!$A:$A,0)),""))</f>
        <v/>
      </c>
      <c r="H737" s="3"/>
    </row>
    <row r="738" ht="15.75" customHeight="1">
      <c r="A738" s="8"/>
      <c r="B738" s="3"/>
      <c r="C738" s="3"/>
      <c r="D738" s="11"/>
      <c r="E738" s="3"/>
      <c r="F738" s="3" t="str">
        <f t="array" ref="F738">IF($C738="","",IFERROR(INDEX('📝 Plan'!$B:$B,MATCH($C738,'📝 Plan'!$A:$A,0)),"Not in the plan"))</f>
        <v/>
      </c>
      <c r="G738" s="3" t="str">
        <f t="array" ref="G738">IF($C738="","",IFERROR(INDEX('📝 Plan'!$C:$C,MATCH($C738,'📝 Plan'!$A:$A,0)),""))</f>
        <v/>
      </c>
      <c r="H738" s="3"/>
    </row>
    <row r="739" ht="15.75" customHeight="1">
      <c r="A739" s="8"/>
      <c r="B739" s="3"/>
      <c r="C739" s="3"/>
      <c r="D739" s="11"/>
      <c r="E739" s="3"/>
      <c r="F739" s="3" t="str">
        <f t="array" ref="F739">IF($C739="","",IFERROR(INDEX('📝 Plan'!$B:$B,MATCH($C739,'📝 Plan'!$A:$A,0)),"Not in the plan"))</f>
        <v/>
      </c>
      <c r="G739" s="3" t="str">
        <f t="array" ref="G739">IF($C739="","",IFERROR(INDEX('📝 Plan'!$C:$C,MATCH($C739,'📝 Plan'!$A:$A,0)),""))</f>
        <v/>
      </c>
      <c r="H739" s="3"/>
    </row>
    <row r="740" ht="15.75" customHeight="1">
      <c r="A740" s="8"/>
      <c r="B740" s="3"/>
      <c r="C740" s="3"/>
      <c r="D740" s="11"/>
      <c r="E740" s="3"/>
      <c r="F740" s="3" t="str">
        <f t="array" ref="F740">IF($C740="","",IFERROR(INDEX('📝 Plan'!$B:$B,MATCH($C740,'📝 Plan'!$A:$A,0)),"Not in the plan"))</f>
        <v/>
      </c>
      <c r="G740" s="3" t="str">
        <f t="array" ref="G740">IF($C740="","",IFERROR(INDEX('📝 Plan'!$C:$C,MATCH($C740,'📝 Plan'!$A:$A,0)),""))</f>
        <v/>
      </c>
      <c r="H740" s="3"/>
    </row>
    <row r="741" ht="15.75" customHeight="1">
      <c r="A741" s="8"/>
      <c r="B741" s="3"/>
      <c r="C741" s="3"/>
      <c r="D741" s="11"/>
      <c r="E741" s="3"/>
      <c r="F741" s="3" t="str">
        <f t="array" ref="F741">IF($C741="","",IFERROR(INDEX('📝 Plan'!$B:$B,MATCH($C741,'📝 Plan'!$A:$A,0)),"Not in the plan"))</f>
        <v/>
      </c>
      <c r="G741" s="3" t="str">
        <f t="array" ref="G741">IF($C741="","",IFERROR(INDEX('📝 Plan'!$C:$C,MATCH($C741,'📝 Plan'!$A:$A,0)),""))</f>
        <v/>
      </c>
      <c r="H741" s="3"/>
    </row>
    <row r="742" ht="15.75" customHeight="1">
      <c r="A742" s="8"/>
      <c r="B742" s="3"/>
      <c r="C742" s="3"/>
      <c r="D742" s="11"/>
      <c r="E742" s="3"/>
      <c r="F742" s="3" t="str">
        <f t="array" ref="F742">IF($C742="","",IFERROR(INDEX('📝 Plan'!$B:$B,MATCH($C742,'📝 Plan'!$A:$A,0)),"Not in the plan"))</f>
        <v/>
      </c>
      <c r="G742" s="3" t="str">
        <f t="array" ref="G742">IF($C742="","",IFERROR(INDEX('📝 Plan'!$C:$C,MATCH($C742,'📝 Plan'!$A:$A,0)),""))</f>
        <v/>
      </c>
      <c r="H742" s="3"/>
    </row>
    <row r="743" ht="15.75" customHeight="1">
      <c r="A743" s="8"/>
      <c r="B743" s="3"/>
      <c r="C743" s="3"/>
      <c r="D743" s="11"/>
      <c r="E743" s="3"/>
      <c r="F743" s="3" t="str">
        <f t="array" ref="F743">IF($C743="","",IFERROR(INDEX('📝 Plan'!$B:$B,MATCH($C743,'📝 Plan'!$A:$A,0)),"Not in the plan"))</f>
        <v/>
      </c>
      <c r="G743" s="3" t="str">
        <f t="array" ref="G743">IF($C743="","",IFERROR(INDEX('📝 Plan'!$C:$C,MATCH($C743,'📝 Plan'!$A:$A,0)),""))</f>
        <v/>
      </c>
      <c r="H743" s="3"/>
    </row>
    <row r="744" ht="15.75" customHeight="1">
      <c r="A744" s="8"/>
      <c r="B744" s="3"/>
      <c r="C744" s="3"/>
      <c r="D744" s="11"/>
      <c r="E744" s="3"/>
      <c r="F744" s="3" t="str">
        <f t="array" ref="F744">IF($C744="","",IFERROR(INDEX('📝 Plan'!$B:$B,MATCH($C744,'📝 Plan'!$A:$A,0)),"Not in the plan"))</f>
        <v/>
      </c>
      <c r="G744" s="3" t="str">
        <f t="array" ref="G744">IF($C744="","",IFERROR(INDEX('📝 Plan'!$C:$C,MATCH($C744,'📝 Plan'!$A:$A,0)),""))</f>
        <v/>
      </c>
      <c r="H744" s="3"/>
    </row>
    <row r="745" ht="15.75" customHeight="1">
      <c r="A745" s="8"/>
      <c r="B745" s="3"/>
      <c r="C745" s="3"/>
      <c r="D745" s="11"/>
      <c r="E745" s="3"/>
      <c r="F745" s="3" t="str">
        <f t="array" ref="F745">IF($C745="","",IFERROR(INDEX('📝 Plan'!$B:$B,MATCH($C745,'📝 Plan'!$A:$A,0)),"Not in the plan"))</f>
        <v/>
      </c>
      <c r="G745" s="3" t="str">
        <f t="array" ref="G745">IF($C745="","",IFERROR(INDEX('📝 Plan'!$C:$C,MATCH($C745,'📝 Plan'!$A:$A,0)),""))</f>
        <v/>
      </c>
      <c r="H745" s="3"/>
    </row>
    <row r="746" ht="15.75" customHeight="1">
      <c r="A746" s="8"/>
      <c r="B746" s="3"/>
      <c r="C746" s="3"/>
      <c r="D746" s="11"/>
      <c r="E746" s="3"/>
      <c r="F746" s="3" t="str">
        <f t="array" ref="F746">IF($C746="","",IFERROR(INDEX('📝 Plan'!$B:$B,MATCH($C746,'📝 Plan'!$A:$A,0)),"Not in the plan"))</f>
        <v/>
      </c>
      <c r="G746" s="3" t="str">
        <f t="array" ref="G746">IF($C746="","",IFERROR(INDEX('📝 Plan'!$C:$C,MATCH($C746,'📝 Plan'!$A:$A,0)),""))</f>
        <v/>
      </c>
      <c r="H746" s="3"/>
    </row>
    <row r="747" ht="15.75" customHeight="1">
      <c r="A747" s="8"/>
      <c r="B747" s="3"/>
      <c r="C747" s="3"/>
      <c r="D747" s="11"/>
      <c r="E747" s="3"/>
      <c r="F747" s="3" t="str">
        <f t="array" ref="F747">IF($C747="","",IFERROR(INDEX('📝 Plan'!$B:$B,MATCH($C747,'📝 Plan'!$A:$A,0)),"Not in the plan"))</f>
        <v/>
      </c>
      <c r="G747" s="3" t="str">
        <f t="array" ref="G747">IF($C747="","",IFERROR(INDEX('📝 Plan'!$C:$C,MATCH($C747,'📝 Plan'!$A:$A,0)),""))</f>
        <v/>
      </c>
      <c r="H747" s="3"/>
    </row>
    <row r="748" ht="15.75" customHeight="1">
      <c r="A748" s="8"/>
      <c r="B748" s="3"/>
      <c r="C748" s="3"/>
      <c r="D748" s="11"/>
      <c r="E748" s="3"/>
      <c r="F748" s="3" t="str">
        <f t="array" ref="F748">IF($C748="","",IFERROR(INDEX('📝 Plan'!$B:$B,MATCH($C748,'📝 Plan'!$A:$A,0)),"Not in the plan"))</f>
        <v/>
      </c>
      <c r="G748" s="3" t="str">
        <f t="array" ref="G748">IF($C748="","",IFERROR(INDEX('📝 Plan'!$C:$C,MATCH($C748,'📝 Plan'!$A:$A,0)),""))</f>
        <v/>
      </c>
      <c r="H748" s="3"/>
    </row>
    <row r="749" ht="15.75" customHeight="1">
      <c r="A749" s="8"/>
      <c r="B749" s="3"/>
      <c r="C749" s="3"/>
      <c r="D749" s="11"/>
      <c r="E749" s="3"/>
      <c r="F749" s="3" t="str">
        <f t="array" ref="F749">IF($C749="","",IFERROR(INDEX('📝 Plan'!$B:$B,MATCH($C749,'📝 Plan'!$A:$A,0)),"Not in the plan"))</f>
        <v/>
      </c>
      <c r="G749" s="3" t="str">
        <f t="array" ref="G749">IF($C749="","",IFERROR(INDEX('📝 Plan'!$C:$C,MATCH($C749,'📝 Plan'!$A:$A,0)),""))</f>
        <v/>
      </c>
      <c r="H749" s="3"/>
    </row>
    <row r="750" ht="15.75" customHeight="1">
      <c r="A750" s="8"/>
      <c r="B750" s="3"/>
      <c r="C750" s="3"/>
      <c r="D750" s="11"/>
      <c r="E750" s="3"/>
      <c r="F750" s="3" t="str">
        <f t="array" ref="F750">IF($C750="","",IFERROR(INDEX('📝 Plan'!$B:$B,MATCH($C750,'📝 Plan'!$A:$A,0)),"Not in the plan"))</f>
        <v/>
      </c>
      <c r="G750" s="3" t="str">
        <f t="array" ref="G750">IF($C750="","",IFERROR(INDEX('📝 Plan'!$C:$C,MATCH($C750,'📝 Plan'!$A:$A,0)),""))</f>
        <v/>
      </c>
      <c r="H750" s="3"/>
    </row>
    <row r="751" ht="15.75" customHeight="1">
      <c r="A751" s="8"/>
      <c r="B751" s="3"/>
      <c r="C751" s="3"/>
      <c r="D751" s="11"/>
      <c r="E751" s="3"/>
      <c r="F751" s="3" t="str">
        <f t="array" ref="F751">IF($C751="","",IFERROR(INDEX('📝 Plan'!$B:$B,MATCH($C751,'📝 Plan'!$A:$A,0)),"Not in the plan"))</f>
        <v/>
      </c>
      <c r="G751" s="3" t="str">
        <f t="array" ref="G751">IF($C751="","",IFERROR(INDEX('📝 Plan'!$C:$C,MATCH($C751,'📝 Plan'!$A:$A,0)),""))</f>
        <v/>
      </c>
      <c r="H751" s="3"/>
    </row>
    <row r="752" ht="15.75" customHeight="1">
      <c r="A752" s="8"/>
      <c r="B752" s="3"/>
      <c r="C752" s="3"/>
      <c r="D752" s="11"/>
      <c r="E752" s="3"/>
      <c r="F752" s="3" t="str">
        <f t="array" ref="F752">IF($C752="","",IFERROR(INDEX('📝 Plan'!$B:$B,MATCH($C752,'📝 Plan'!$A:$A,0)),"Not in the plan"))</f>
        <v/>
      </c>
      <c r="G752" s="3" t="str">
        <f t="array" ref="G752">IF($C752="","",IFERROR(INDEX('📝 Plan'!$C:$C,MATCH($C752,'📝 Plan'!$A:$A,0)),""))</f>
        <v/>
      </c>
      <c r="H752" s="3"/>
    </row>
    <row r="753" ht="15.75" customHeight="1">
      <c r="A753" s="8"/>
      <c r="B753" s="3"/>
      <c r="C753" s="3"/>
      <c r="D753" s="11"/>
      <c r="E753" s="3"/>
      <c r="F753" s="3" t="str">
        <f t="array" ref="F753">IF($C753="","",IFERROR(INDEX('📝 Plan'!$B:$B,MATCH($C753,'📝 Plan'!$A:$A,0)),"Not in the plan"))</f>
        <v/>
      </c>
      <c r="G753" s="3" t="str">
        <f t="array" ref="G753">IF($C753="","",IFERROR(INDEX('📝 Plan'!$C:$C,MATCH($C753,'📝 Plan'!$A:$A,0)),""))</f>
        <v/>
      </c>
      <c r="H753" s="3"/>
    </row>
    <row r="754" ht="15.75" customHeight="1">
      <c r="A754" s="8"/>
      <c r="B754" s="3"/>
      <c r="C754" s="3"/>
      <c r="D754" s="11"/>
      <c r="E754" s="3"/>
      <c r="F754" s="3" t="str">
        <f t="array" ref="F754">IF($C754="","",IFERROR(INDEX('📝 Plan'!$B:$B,MATCH($C754,'📝 Plan'!$A:$A,0)),"Not in the plan"))</f>
        <v/>
      </c>
      <c r="G754" s="3" t="str">
        <f t="array" ref="G754">IF($C754="","",IFERROR(INDEX('📝 Plan'!$C:$C,MATCH($C754,'📝 Plan'!$A:$A,0)),""))</f>
        <v/>
      </c>
      <c r="H754" s="3"/>
    </row>
    <row r="755" ht="15.75" customHeight="1">
      <c r="A755" s="8"/>
      <c r="B755" s="3"/>
      <c r="C755" s="3"/>
      <c r="D755" s="11"/>
      <c r="E755" s="3"/>
      <c r="F755" s="3" t="str">
        <f t="array" ref="F755">IF($C755="","",IFERROR(INDEX('📝 Plan'!$B:$B,MATCH($C755,'📝 Plan'!$A:$A,0)),"Not in the plan"))</f>
        <v/>
      </c>
      <c r="G755" s="3" t="str">
        <f t="array" ref="G755">IF($C755="","",IFERROR(INDEX('📝 Plan'!$C:$C,MATCH($C755,'📝 Plan'!$A:$A,0)),""))</f>
        <v/>
      </c>
      <c r="H755" s="3"/>
    </row>
    <row r="756" ht="15.75" customHeight="1">
      <c r="A756" s="8"/>
      <c r="B756" s="3"/>
      <c r="C756" s="3"/>
      <c r="D756" s="11"/>
      <c r="E756" s="3"/>
      <c r="F756" s="3" t="str">
        <f t="array" ref="F756">IF($C756="","",IFERROR(INDEX('📝 Plan'!$B:$B,MATCH($C756,'📝 Plan'!$A:$A,0)),"Not in the plan"))</f>
        <v/>
      </c>
      <c r="G756" s="3" t="str">
        <f t="array" ref="G756">IF($C756="","",IFERROR(INDEX('📝 Plan'!$C:$C,MATCH($C756,'📝 Plan'!$A:$A,0)),""))</f>
        <v/>
      </c>
      <c r="H756" s="3"/>
    </row>
    <row r="757" ht="15.75" customHeight="1">
      <c r="A757" s="8"/>
      <c r="B757" s="3"/>
      <c r="C757" s="3"/>
      <c r="D757" s="11"/>
      <c r="E757" s="3"/>
      <c r="F757" s="3" t="str">
        <f t="array" ref="F757">IF($C757="","",IFERROR(INDEX('📝 Plan'!$B:$B,MATCH($C757,'📝 Plan'!$A:$A,0)),"Not in the plan"))</f>
        <v/>
      </c>
      <c r="G757" s="3" t="str">
        <f t="array" ref="G757">IF($C757="","",IFERROR(INDEX('📝 Plan'!$C:$C,MATCH($C757,'📝 Plan'!$A:$A,0)),""))</f>
        <v/>
      </c>
      <c r="H757" s="3"/>
    </row>
    <row r="758" ht="15.75" customHeight="1">
      <c r="A758" s="8"/>
      <c r="B758" s="3"/>
      <c r="C758" s="3"/>
      <c r="D758" s="11"/>
      <c r="E758" s="3"/>
      <c r="F758" s="3" t="str">
        <f t="array" ref="F758">IF($C758="","",IFERROR(INDEX('📝 Plan'!$B:$B,MATCH($C758,'📝 Plan'!$A:$A,0)),"Not in the plan"))</f>
        <v/>
      </c>
      <c r="G758" s="3" t="str">
        <f t="array" ref="G758">IF($C758="","",IFERROR(INDEX('📝 Plan'!$C:$C,MATCH($C758,'📝 Plan'!$A:$A,0)),""))</f>
        <v/>
      </c>
      <c r="H758" s="3"/>
    </row>
    <row r="759" ht="15.75" customHeight="1">
      <c r="A759" s="8"/>
      <c r="B759" s="3"/>
      <c r="C759" s="3"/>
      <c r="D759" s="11"/>
      <c r="E759" s="3"/>
      <c r="F759" s="3" t="str">
        <f t="array" ref="F759">IF($C759="","",IFERROR(INDEX('📝 Plan'!$B:$B,MATCH($C759,'📝 Plan'!$A:$A,0)),"Not in the plan"))</f>
        <v/>
      </c>
      <c r="G759" s="3" t="str">
        <f t="array" ref="G759">IF($C759="","",IFERROR(INDEX('📝 Plan'!$C:$C,MATCH($C759,'📝 Plan'!$A:$A,0)),""))</f>
        <v/>
      </c>
      <c r="H759" s="3"/>
    </row>
    <row r="760" ht="15.75" customHeight="1">
      <c r="A760" s="8"/>
      <c r="B760" s="3"/>
      <c r="C760" s="3"/>
      <c r="D760" s="11"/>
      <c r="E760" s="3"/>
      <c r="F760" s="3" t="str">
        <f t="array" ref="F760">IF($C760="","",IFERROR(INDEX('📝 Plan'!$B:$B,MATCH($C760,'📝 Plan'!$A:$A,0)),"Not in the plan"))</f>
        <v/>
      </c>
      <c r="G760" s="3" t="str">
        <f t="array" ref="G760">IF($C760="","",IFERROR(INDEX('📝 Plan'!$C:$C,MATCH($C760,'📝 Plan'!$A:$A,0)),""))</f>
        <v/>
      </c>
      <c r="H760" s="3"/>
    </row>
    <row r="761" ht="15.75" customHeight="1">
      <c r="A761" s="8"/>
      <c r="B761" s="3"/>
      <c r="C761" s="3"/>
      <c r="D761" s="11"/>
      <c r="E761" s="3"/>
      <c r="F761" s="3" t="str">
        <f t="array" ref="F761">IF($C761="","",IFERROR(INDEX('📝 Plan'!$B:$B,MATCH($C761,'📝 Plan'!$A:$A,0)),"Not in the plan"))</f>
        <v/>
      </c>
      <c r="G761" s="3" t="str">
        <f t="array" ref="G761">IF($C761="","",IFERROR(INDEX('📝 Plan'!$C:$C,MATCH($C761,'📝 Plan'!$A:$A,0)),""))</f>
        <v/>
      </c>
      <c r="H761" s="3"/>
    </row>
    <row r="762" ht="15.75" customHeight="1">
      <c r="A762" s="8"/>
      <c r="B762" s="3"/>
      <c r="C762" s="3"/>
      <c r="D762" s="11"/>
      <c r="E762" s="3"/>
      <c r="F762" s="3" t="str">
        <f t="array" ref="F762">IF($C762="","",IFERROR(INDEX('📝 Plan'!$B:$B,MATCH($C762,'📝 Plan'!$A:$A,0)),"Not in the plan"))</f>
        <v/>
      </c>
      <c r="G762" s="3" t="str">
        <f t="array" ref="G762">IF($C762="","",IFERROR(INDEX('📝 Plan'!$C:$C,MATCH($C762,'📝 Plan'!$A:$A,0)),""))</f>
        <v/>
      </c>
      <c r="H762" s="3"/>
    </row>
    <row r="763" ht="15.75" customHeight="1">
      <c r="A763" s="8"/>
      <c r="B763" s="3"/>
      <c r="C763" s="3"/>
      <c r="D763" s="11"/>
      <c r="E763" s="3"/>
      <c r="F763" s="3" t="str">
        <f t="array" ref="F763">IF($C763="","",IFERROR(INDEX('📝 Plan'!$B:$B,MATCH($C763,'📝 Plan'!$A:$A,0)),"Not in the plan"))</f>
        <v/>
      </c>
      <c r="G763" s="3" t="str">
        <f t="array" ref="G763">IF($C763="","",IFERROR(INDEX('📝 Plan'!$C:$C,MATCH($C763,'📝 Plan'!$A:$A,0)),""))</f>
        <v/>
      </c>
      <c r="H763" s="3"/>
    </row>
    <row r="764" ht="15.75" customHeight="1">
      <c r="A764" s="8"/>
      <c r="B764" s="3"/>
      <c r="C764" s="3"/>
      <c r="D764" s="11"/>
      <c r="E764" s="3"/>
      <c r="F764" s="3" t="str">
        <f t="array" ref="F764">IF($C764="","",IFERROR(INDEX('📝 Plan'!$B:$B,MATCH($C764,'📝 Plan'!$A:$A,0)),"Not in the plan"))</f>
        <v/>
      </c>
      <c r="G764" s="3" t="str">
        <f t="array" ref="G764">IF($C764="","",IFERROR(INDEX('📝 Plan'!$C:$C,MATCH($C764,'📝 Plan'!$A:$A,0)),""))</f>
        <v/>
      </c>
      <c r="H764" s="3"/>
    </row>
    <row r="765" ht="15.75" customHeight="1">
      <c r="A765" s="8"/>
      <c r="B765" s="3"/>
      <c r="C765" s="3"/>
      <c r="D765" s="11"/>
      <c r="E765" s="3"/>
      <c r="F765" s="3" t="str">
        <f t="array" ref="F765">IF($C765="","",IFERROR(INDEX('📝 Plan'!$B:$B,MATCH($C765,'📝 Plan'!$A:$A,0)),"Not in the plan"))</f>
        <v/>
      </c>
      <c r="G765" s="3" t="str">
        <f t="array" ref="G765">IF($C765="","",IFERROR(INDEX('📝 Plan'!$C:$C,MATCH($C765,'📝 Plan'!$A:$A,0)),""))</f>
        <v/>
      </c>
      <c r="H765" s="3"/>
    </row>
    <row r="766" ht="15.75" customHeight="1">
      <c r="A766" s="8"/>
      <c r="B766" s="3"/>
      <c r="C766" s="3"/>
      <c r="D766" s="11"/>
      <c r="E766" s="3"/>
      <c r="F766" s="3" t="str">
        <f t="array" ref="F766">IF($C766="","",IFERROR(INDEX('📝 Plan'!$B:$B,MATCH($C766,'📝 Plan'!$A:$A,0)),"Not in the plan"))</f>
        <v/>
      </c>
      <c r="G766" s="3" t="str">
        <f t="array" ref="G766">IF($C766="","",IFERROR(INDEX('📝 Plan'!$C:$C,MATCH($C766,'📝 Plan'!$A:$A,0)),""))</f>
        <v/>
      </c>
      <c r="H766" s="3"/>
    </row>
    <row r="767" ht="15.75" customHeight="1">
      <c r="A767" s="8"/>
      <c r="B767" s="3"/>
      <c r="C767" s="3"/>
      <c r="D767" s="11"/>
      <c r="E767" s="3"/>
      <c r="F767" s="3" t="str">
        <f t="array" ref="F767">IF($C767="","",IFERROR(INDEX('📝 Plan'!$B:$B,MATCH($C767,'📝 Plan'!$A:$A,0)),"Not in the plan"))</f>
        <v/>
      </c>
      <c r="G767" s="3" t="str">
        <f t="array" ref="G767">IF($C767="","",IFERROR(INDEX('📝 Plan'!$C:$C,MATCH($C767,'📝 Plan'!$A:$A,0)),""))</f>
        <v/>
      </c>
      <c r="H767" s="3"/>
    </row>
    <row r="768" ht="15.75" customHeight="1">
      <c r="A768" s="8"/>
      <c r="B768" s="3"/>
      <c r="C768" s="3"/>
      <c r="D768" s="11"/>
      <c r="E768" s="3"/>
      <c r="F768" s="3" t="str">
        <f t="array" ref="F768">IF($C768="","",IFERROR(INDEX('📝 Plan'!$B:$B,MATCH($C768,'📝 Plan'!$A:$A,0)),"Not in the plan"))</f>
        <v/>
      </c>
      <c r="G768" s="3" t="str">
        <f t="array" ref="G768">IF($C768="","",IFERROR(INDEX('📝 Plan'!$C:$C,MATCH($C768,'📝 Plan'!$A:$A,0)),""))</f>
        <v/>
      </c>
      <c r="H768" s="3"/>
    </row>
    <row r="769" ht="15.75" customHeight="1">
      <c r="A769" s="8"/>
      <c r="B769" s="3"/>
      <c r="C769" s="3"/>
      <c r="D769" s="11"/>
      <c r="E769" s="3"/>
      <c r="F769" s="3" t="str">
        <f t="array" ref="F769">IF($C769="","",IFERROR(INDEX('📝 Plan'!$B:$B,MATCH($C769,'📝 Plan'!$A:$A,0)),"Not in the plan"))</f>
        <v/>
      </c>
      <c r="G769" s="3" t="str">
        <f t="array" ref="G769">IF($C769="","",IFERROR(INDEX('📝 Plan'!$C:$C,MATCH($C769,'📝 Plan'!$A:$A,0)),""))</f>
        <v/>
      </c>
      <c r="H769" s="3"/>
    </row>
    <row r="770" ht="15.75" customHeight="1">
      <c r="A770" s="8"/>
      <c r="B770" s="3"/>
      <c r="C770" s="3"/>
      <c r="D770" s="11"/>
      <c r="E770" s="3"/>
      <c r="F770" s="3" t="str">
        <f t="array" ref="F770">IF($C770="","",IFERROR(INDEX('📝 Plan'!$B:$B,MATCH($C770,'📝 Plan'!$A:$A,0)),"Not in the plan"))</f>
        <v/>
      </c>
      <c r="G770" s="3" t="str">
        <f t="array" ref="G770">IF($C770="","",IFERROR(INDEX('📝 Plan'!$C:$C,MATCH($C770,'📝 Plan'!$A:$A,0)),""))</f>
        <v/>
      </c>
      <c r="H770" s="3"/>
    </row>
    <row r="771" ht="15.75" customHeight="1">
      <c r="A771" s="8"/>
      <c r="B771" s="3"/>
      <c r="C771" s="3"/>
      <c r="D771" s="11"/>
      <c r="E771" s="3"/>
      <c r="F771" s="3" t="str">
        <f t="array" ref="F771">IF($C771="","",IFERROR(INDEX('📝 Plan'!$B:$B,MATCH($C771,'📝 Plan'!$A:$A,0)),"Not in the plan"))</f>
        <v/>
      </c>
      <c r="G771" s="3" t="str">
        <f t="array" ref="G771">IF($C771="","",IFERROR(INDEX('📝 Plan'!$C:$C,MATCH($C771,'📝 Plan'!$A:$A,0)),""))</f>
        <v/>
      </c>
      <c r="H771" s="3"/>
    </row>
    <row r="772" ht="15.75" customHeight="1">
      <c r="A772" s="8"/>
      <c r="B772" s="3"/>
      <c r="C772" s="3"/>
      <c r="D772" s="11"/>
      <c r="E772" s="3"/>
      <c r="F772" s="3" t="str">
        <f t="array" ref="F772">IF($C772="","",IFERROR(INDEX('📝 Plan'!$B:$B,MATCH($C772,'📝 Plan'!$A:$A,0)),"Not in the plan"))</f>
        <v/>
      </c>
      <c r="G772" s="3" t="str">
        <f t="array" ref="G772">IF($C772="","",IFERROR(INDEX('📝 Plan'!$C:$C,MATCH($C772,'📝 Plan'!$A:$A,0)),""))</f>
        <v/>
      </c>
      <c r="H772" s="3"/>
    </row>
    <row r="773" ht="15.75" customHeight="1">
      <c r="A773" s="8"/>
      <c r="B773" s="3"/>
      <c r="C773" s="3"/>
      <c r="D773" s="11"/>
      <c r="E773" s="3"/>
      <c r="F773" s="3" t="str">
        <f t="array" ref="F773">IF($C773="","",IFERROR(INDEX('📝 Plan'!$B:$B,MATCH($C773,'📝 Plan'!$A:$A,0)),"Not in the plan"))</f>
        <v/>
      </c>
      <c r="G773" s="3" t="str">
        <f t="array" ref="G773">IF($C773="","",IFERROR(INDEX('📝 Plan'!$C:$C,MATCH($C773,'📝 Plan'!$A:$A,0)),""))</f>
        <v/>
      </c>
      <c r="H773" s="3"/>
    </row>
    <row r="774" ht="15.75" customHeight="1">
      <c r="A774" s="8"/>
      <c r="B774" s="3"/>
      <c r="C774" s="3"/>
      <c r="D774" s="11"/>
      <c r="E774" s="3"/>
      <c r="F774" s="3" t="str">
        <f t="array" ref="F774">IF($C774="","",IFERROR(INDEX('📝 Plan'!$B:$B,MATCH($C774,'📝 Plan'!$A:$A,0)),"Not in the plan"))</f>
        <v/>
      </c>
      <c r="G774" s="3" t="str">
        <f t="array" ref="G774">IF($C774="","",IFERROR(INDEX('📝 Plan'!$C:$C,MATCH($C774,'📝 Plan'!$A:$A,0)),""))</f>
        <v/>
      </c>
      <c r="H774" s="3"/>
    </row>
    <row r="775" ht="15.75" customHeight="1">
      <c r="A775" s="8"/>
      <c r="B775" s="3"/>
      <c r="C775" s="3"/>
      <c r="D775" s="11"/>
      <c r="E775" s="3"/>
      <c r="F775" s="3" t="str">
        <f t="array" ref="F775">IF($C775="","",IFERROR(INDEX('📝 Plan'!$B:$B,MATCH($C775,'📝 Plan'!$A:$A,0)),"Not in the plan"))</f>
        <v/>
      </c>
      <c r="G775" s="3" t="str">
        <f t="array" ref="G775">IF($C775="","",IFERROR(INDEX('📝 Plan'!$C:$C,MATCH($C775,'📝 Plan'!$A:$A,0)),""))</f>
        <v/>
      </c>
      <c r="H775" s="3"/>
    </row>
    <row r="776" ht="15.75" customHeight="1">
      <c r="A776" s="8"/>
      <c r="B776" s="3"/>
      <c r="C776" s="3"/>
      <c r="D776" s="11"/>
      <c r="E776" s="3"/>
      <c r="F776" s="3" t="str">
        <f t="array" ref="F776">IF($C776="","",IFERROR(INDEX('📝 Plan'!$B:$B,MATCH($C776,'📝 Plan'!$A:$A,0)),"Not in the plan"))</f>
        <v/>
      </c>
      <c r="G776" s="3" t="str">
        <f t="array" ref="G776">IF($C776="","",IFERROR(INDEX('📝 Plan'!$C:$C,MATCH($C776,'📝 Plan'!$A:$A,0)),""))</f>
        <v/>
      </c>
      <c r="H776" s="3"/>
    </row>
    <row r="777" ht="15.75" customHeight="1">
      <c r="A777" s="8"/>
      <c r="B777" s="3"/>
      <c r="C777" s="3"/>
      <c r="D777" s="11"/>
      <c r="E777" s="3"/>
      <c r="F777" s="3" t="str">
        <f t="array" ref="F777">IF($C777="","",IFERROR(INDEX('📝 Plan'!$B:$B,MATCH($C777,'📝 Plan'!$A:$A,0)),"Not in the plan"))</f>
        <v/>
      </c>
      <c r="G777" s="3" t="str">
        <f t="array" ref="G777">IF($C777="","",IFERROR(INDEX('📝 Plan'!$C:$C,MATCH($C777,'📝 Plan'!$A:$A,0)),""))</f>
        <v/>
      </c>
      <c r="H777" s="3"/>
    </row>
    <row r="778" ht="15.75" customHeight="1">
      <c r="A778" s="8"/>
      <c r="B778" s="3"/>
      <c r="C778" s="3"/>
      <c r="D778" s="11"/>
      <c r="E778" s="3"/>
      <c r="F778" s="3" t="str">
        <f t="array" ref="F778">IF($C778="","",IFERROR(INDEX('📝 Plan'!$B:$B,MATCH($C778,'📝 Plan'!$A:$A,0)),"Not in the plan"))</f>
        <v/>
      </c>
      <c r="G778" s="3" t="str">
        <f t="array" ref="G778">IF($C778="","",IFERROR(INDEX('📝 Plan'!$C:$C,MATCH($C778,'📝 Plan'!$A:$A,0)),""))</f>
        <v/>
      </c>
      <c r="H778" s="3"/>
    </row>
    <row r="779" ht="15.75" customHeight="1">
      <c r="A779" s="8"/>
      <c r="B779" s="3"/>
      <c r="C779" s="3"/>
      <c r="D779" s="11"/>
      <c r="E779" s="3"/>
      <c r="F779" s="3" t="str">
        <f t="array" ref="F779">IF($C779="","",IFERROR(INDEX('📝 Plan'!$B:$B,MATCH($C779,'📝 Plan'!$A:$A,0)),"Not in the plan"))</f>
        <v/>
      </c>
      <c r="G779" s="3" t="str">
        <f t="array" ref="G779">IF($C779="","",IFERROR(INDEX('📝 Plan'!$C:$C,MATCH($C779,'📝 Plan'!$A:$A,0)),""))</f>
        <v/>
      </c>
      <c r="H779" s="3"/>
    </row>
    <row r="780" ht="15.75" customHeight="1">
      <c r="A780" s="8"/>
      <c r="B780" s="3"/>
      <c r="C780" s="3"/>
      <c r="D780" s="11"/>
      <c r="E780" s="3"/>
      <c r="F780" s="3" t="str">
        <f t="array" ref="F780">IF($C780="","",IFERROR(INDEX('📝 Plan'!$B:$B,MATCH($C780,'📝 Plan'!$A:$A,0)),"Not in the plan"))</f>
        <v/>
      </c>
      <c r="G780" s="3" t="str">
        <f t="array" ref="G780">IF($C780="","",IFERROR(INDEX('📝 Plan'!$C:$C,MATCH($C780,'📝 Plan'!$A:$A,0)),""))</f>
        <v/>
      </c>
      <c r="H780" s="3"/>
    </row>
    <row r="781" ht="15.75" customHeight="1">
      <c r="A781" s="8"/>
      <c r="B781" s="3"/>
      <c r="C781" s="3"/>
      <c r="D781" s="11"/>
      <c r="E781" s="3"/>
      <c r="F781" s="3" t="str">
        <f t="array" ref="F781">IF($C781="","",IFERROR(INDEX('📝 Plan'!$B:$B,MATCH($C781,'📝 Plan'!$A:$A,0)),"Not in the plan"))</f>
        <v/>
      </c>
      <c r="G781" s="3" t="str">
        <f t="array" ref="G781">IF($C781="","",IFERROR(INDEX('📝 Plan'!$C:$C,MATCH($C781,'📝 Plan'!$A:$A,0)),""))</f>
        <v/>
      </c>
      <c r="H781" s="3"/>
    </row>
    <row r="782" ht="15.75" customHeight="1">
      <c r="A782" s="8"/>
      <c r="B782" s="3"/>
      <c r="C782" s="3"/>
      <c r="D782" s="11"/>
      <c r="E782" s="3"/>
      <c r="F782" s="3" t="str">
        <f t="array" ref="F782">IF($C782="","",IFERROR(INDEX('📝 Plan'!$B:$B,MATCH($C782,'📝 Plan'!$A:$A,0)),"Not in the plan"))</f>
        <v/>
      </c>
      <c r="G782" s="3" t="str">
        <f t="array" ref="G782">IF($C782="","",IFERROR(INDEX('📝 Plan'!$C:$C,MATCH($C782,'📝 Plan'!$A:$A,0)),""))</f>
        <v/>
      </c>
      <c r="H782" s="3"/>
    </row>
    <row r="783" ht="15.75" customHeight="1">
      <c r="A783" s="8"/>
      <c r="B783" s="3"/>
      <c r="C783" s="3"/>
      <c r="D783" s="11"/>
      <c r="E783" s="3"/>
      <c r="F783" s="3" t="str">
        <f t="array" ref="F783">IF($C783="","",IFERROR(INDEX('📝 Plan'!$B:$B,MATCH($C783,'📝 Plan'!$A:$A,0)),"Not in the plan"))</f>
        <v/>
      </c>
      <c r="G783" s="3" t="str">
        <f t="array" ref="G783">IF($C783="","",IFERROR(INDEX('📝 Plan'!$C:$C,MATCH($C783,'📝 Plan'!$A:$A,0)),""))</f>
        <v/>
      </c>
      <c r="H783" s="3"/>
    </row>
    <row r="784" ht="15.75" customHeight="1">
      <c r="A784" s="8"/>
      <c r="B784" s="3"/>
      <c r="C784" s="3"/>
      <c r="D784" s="11"/>
      <c r="E784" s="3"/>
      <c r="F784" s="3" t="str">
        <f t="array" ref="F784">IF($C784="","",IFERROR(INDEX('📝 Plan'!$B:$B,MATCH($C784,'📝 Plan'!$A:$A,0)),"Not in the plan"))</f>
        <v/>
      </c>
      <c r="G784" s="3" t="str">
        <f t="array" ref="G784">IF($C784="","",IFERROR(INDEX('📝 Plan'!$C:$C,MATCH($C784,'📝 Plan'!$A:$A,0)),""))</f>
        <v/>
      </c>
      <c r="H784" s="3"/>
    </row>
    <row r="785" ht="15.75" customHeight="1">
      <c r="A785" s="8"/>
      <c r="B785" s="3"/>
      <c r="C785" s="3"/>
      <c r="D785" s="11"/>
      <c r="E785" s="3"/>
      <c r="F785" s="3" t="str">
        <f t="array" ref="F785">IF($C785="","",IFERROR(INDEX('📝 Plan'!$B:$B,MATCH($C785,'📝 Plan'!$A:$A,0)),"Not in the plan"))</f>
        <v/>
      </c>
      <c r="G785" s="3" t="str">
        <f t="array" ref="G785">IF($C785="","",IFERROR(INDEX('📝 Plan'!$C:$C,MATCH($C785,'📝 Plan'!$A:$A,0)),""))</f>
        <v/>
      </c>
      <c r="H785" s="3"/>
    </row>
    <row r="786" ht="15.75" customHeight="1">
      <c r="A786" s="8"/>
      <c r="B786" s="3"/>
      <c r="C786" s="3"/>
      <c r="D786" s="11"/>
      <c r="E786" s="3"/>
      <c r="F786" s="3" t="str">
        <f t="array" ref="F786">IF($C786="","",IFERROR(INDEX('📝 Plan'!$B:$B,MATCH($C786,'📝 Plan'!$A:$A,0)),"Not in the plan"))</f>
        <v/>
      </c>
      <c r="G786" s="3" t="str">
        <f t="array" ref="G786">IF($C786="","",IFERROR(INDEX('📝 Plan'!$C:$C,MATCH($C786,'📝 Plan'!$A:$A,0)),""))</f>
        <v/>
      </c>
      <c r="H786" s="3"/>
    </row>
    <row r="787" ht="15.75" customHeight="1">
      <c r="A787" s="8"/>
      <c r="B787" s="3"/>
      <c r="C787" s="3"/>
      <c r="D787" s="11"/>
      <c r="E787" s="3"/>
      <c r="F787" s="3" t="str">
        <f t="array" ref="F787">IF($C787="","",IFERROR(INDEX('📝 Plan'!$B:$B,MATCH($C787,'📝 Plan'!$A:$A,0)),"Not in the plan"))</f>
        <v/>
      </c>
      <c r="G787" s="3" t="str">
        <f t="array" ref="G787">IF($C787="","",IFERROR(INDEX('📝 Plan'!$C:$C,MATCH($C787,'📝 Plan'!$A:$A,0)),""))</f>
        <v/>
      </c>
      <c r="H787" s="3"/>
    </row>
    <row r="788" ht="15.75" customHeight="1">
      <c r="A788" s="8"/>
      <c r="B788" s="3"/>
      <c r="C788" s="3"/>
      <c r="D788" s="11"/>
      <c r="E788" s="3"/>
      <c r="F788" s="3" t="str">
        <f t="array" ref="F788">IF($C788="","",IFERROR(INDEX('📝 Plan'!$B:$B,MATCH($C788,'📝 Plan'!$A:$A,0)),"Not in the plan"))</f>
        <v/>
      </c>
      <c r="G788" s="3" t="str">
        <f t="array" ref="G788">IF($C788="","",IFERROR(INDEX('📝 Plan'!$C:$C,MATCH($C788,'📝 Plan'!$A:$A,0)),""))</f>
        <v/>
      </c>
      <c r="H788" s="3"/>
    </row>
    <row r="789" ht="15.75" customHeight="1">
      <c r="A789" s="8"/>
      <c r="B789" s="3"/>
      <c r="C789" s="3"/>
      <c r="D789" s="11"/>
      <c r="E789" s="3"/>
      <c r="F789" s="3" t="str">
        <f t="array" ref="F789">IF($C789="","",IFERROR(INDEX('📝 Plan'!$B:$B,MATCH($C789,'📝 Plan'!$A:$A,0)),"Not in the plan"))</f>
        <v/>
      </c>
      <c r="G789" s="3" t="str">
        <f t="array" ref="G789">IF($C789="","",IFERROR(INDEX('📝 Plan'!$C:$C,MATCH($C789,'📝 Plan'!$A:$A,0)),""))</f>
        <v/>
      </c>
      <c r="H789" s="3"/>
    </row>
    <row r="790" ht="15.75" customHeight="1">
      <c r="A790" s="8"/>
      <c r="B790" s="3"/>
      <c r="C790" s="3"/>
      <c r="D790" s="11"/>
      <c r="E790" s="3"/>
      <c r="F790" s="3" t="str">
        <f t="array" ref="F790">IF($C790="","",IFERROR(INDEX('📝 Plan'!$B:$B,MATCH($C790,'📝 Plan'!$A:$A,0)),"Not in the plan"))</f>
        <v/>
      </c>
      <c r="G790" s="3" t="str">
        <f t="array" ref="G790">IF($C790="","",IFERROR(INDEX('📝 Plan'!$C:$C,MATCH($C790,'📝 Plan'!$A:$A,0)),""))</f>
        <v/>
      </c>
      <c r="H790" s="3"/>
    </row>
    <row r="791" ht="15.75" customHeight="1">
      <c r="A791" s="8"/>
      <c r="B791" s="3"/>
      <c r="C791" s="3"/>
      <c r="D791" s="11"/>
      <c r="E791" s="3"/>
      <c r="F791" s="3" t="str">
        <f t="array" ref="F791">IF($C791="","",IFERROR(INDEX('📝 Plan'!$B:$B,MATCH($C791,'📝 Plan'!$A:$A,0)),"Not in the plan"))</f>
        <v/>
      </c>
      <c r="G791" s="3" t="str">
        <f t="array" ref="G791">IF($C791="","",IFERROR(INDEX('📝 Plan'!$C:$C,MATCH($C791,'📝 Plan'!$A:$A,0)),""))</f>
        <v/>
      </c>
      <c r="H791" s="3"/>
    </row>
    <row r="792" ht="15.75" customHeight="1">
      <c r="A792" s="8"/>
      <c r="B792" s="3"/>
      <c r="C792" s="3"/>
      <c r="D792" s="11"/>
      <c r="E792" s="3"/>
      <c r="F792" s="3" t="str">
        <f t="array" ref="F792">IF($C792="","",IFERROR(INDEX('📝 Plan'!$B:$B,MATCH($C792,'📝 Plan'!$A:$A,0)),"Not in the plan"))</f>
        <v/>
      </c>
      <c r="G792" s="3" t="str">
        <f t="array" ref="G792">IF($C792="","",IFERROR(INDEX('📝 Plan'!$C:$C,MATCH($C792,'📝 Plan'!$A:$A,0)),""))</f>
        <v/>
      </c>
      <c r="H792" s="3"/>
    </row>
    <row r="793" ht="15.75" customHeight="1">
      <c r="A793" s="8"/>
      <c r="B793" s="3"/>
      <c r="C793" s="3"/>
      <c r="D793" s="11"/>
      <c r="E793" s="3"/>
      <c r="F793" s="3" t="str">
        <f t="array" ref="F793">IF($C793="","",IFERROR(INDEX('📝 Plan'!$B:$B,MATCH($C793,'📝 Plan'!$A:$A,0)),"Not in the plan"))</f>
        <v/>
      </c>
      <c r="G793" s="3" t="str">
        <f t="array" ref="G793">IF($C793="","",IFERROR(INDEX('📝 Plan'!$C:$C,MATCH($C793,'📝 Plan'!$A:$A,0)),""))</f>
        <v/>
      </c>
      <c r="H793" s="3"/>
    </row>
    <row r="794" ht="15.75" customHeight="1">
      <c r="A794" s="8"/>
      <c r="B794" s="3"/>
      <c r="C794" s="3"/>
      <c r="D794" s="11"/>
      <c r="E794" s="3"/>
      <c r="F794" s="3" t="str">
        <f t="array" ref="F794">IF($C794="","",IFERROR(INDEX('📝 Plan'!$B:$B,MATCH($C794,'📝 Plan'!$A:$A,0)),"Not in the plan"))</f>
        <v/>
      </c>
      <c r="G794" s="3" t="str">
        <f t="array" ref="G794">IF($C794="","",IFERROR(INDEX('📝 Plan'!$C:$C,MATCH($C794,'📝 Plan'!$A:$A,0)),""))</f>
        <v/>
      </c>
      <c r="H794" s="3"/>
    </row>
    <row r="795" ht="15.75" customHeight="1">
      <c r="A795" s="8"/>
      <c r="B795" s="3"/>
      <c r="C795" s="3"/>
      <c r="D795" s="11"/>
      <c r="E795" s="3"/>
      <c r="F795" s="3" t="str">
        <f t="array" ref="F795">IF($C795="","",IFERROR(INDEX('📝 Plan'!$B:$B,MATCH($C795,'📝 Plan'!$A:$A,0)),"Not in the plan"))</f>
        <v/>
      </c>
      <c r="G795" s="3" t="str">
        <f t="array" ref="G795">IF($C795="","",IFERROR(INDEX('📝 Plan'!$C:$C,MATCH($C795,'📝 Plan'!$A:$A,0)),""))</f>
        <v/>
      </c>
      <c r="H795" s="3"/>
    </row>
    <row r="796" ht="15.75" customHeight="1">
      <c r="A796" s="8"/>
      <c r="B796" s="3"/>
      <c r="C796" s="3"/>
      <c r="D796" s="11"/>
      <c r="E796" s="3"/>
      <c r="F796" s="3" t="str">
        <f t="array" ref="F796">IF($C796="","",IFERROR(INDEX('📝 Plan'!$B:$B,MATCH($C796,'📝 Plan'!$A:$A,0)),"Not in the plan"))</f>
        <v/>
      </c>
      <c r="G796" s="3" t="str">
        <f t="array" ref="G796">IF($C796="","",IFERROR(INDEX('📝 Plan'!$C:$C,MATCH($C796,'📝 Plan'!$A:$A,0)),""))</f>
        <v/>
      </c>
      <c r="H796" s="3"/>
    </row>
    <row r="797" ht="15.75" customHeight="1">
      <c r="A797" s="8"/>
      <c r="B797" s="3"/>
      <c r="C797" s="3"/>
      <c r="D797" s="11"/>
      <c r="E797" s="3"/>
      <c r="F797" s="3" t="str">
        <f t="array" ref="F797">IF($C797="","",IFERROR(INDEX('📝 Plan'!$B:$B,MATCH($C797,'📝 Plan'!$A:$A,0)),"Not in the plan"))</f>
        <v/>
      </c>
      <c r="G797" s="3" t="str">
        <f t="array" ref="G797">IF($C797="","",IFERROR(INDEX('📝 Plan'!$C:$C,MATCH($C797,'📝 Plan'!$A:$A,0)),""))</f>
        <v/>
      </c>
      <c r="H797" s="3"/>
    </row>
    <row r="798" ht="15.75" customHeight="1">
      <c r="A798" s="8"/>
      <c r="B798" s="3"/>
      <c r="C798" s="3"/>
      <c r="D798" s="11"/>
      <c r="E798" s="3"/>
      <c r="F798" s="3" t="str">
        <f t="array" ref="F798">IF($C798="","",IFERROR(INDEX('📝 Plan'!$B:$B,MATCH($C798,'📝 Plan'!$A:$A,0)),"Not in the plan"))</f>
        <v/>
      </c>
      <c r="G798" s="3" t="str">
        <f t="array" ref="G798">IF($C798="","",IFERROR(INDEX('📝 Plan'!$C:$C,MATCH($C798,'📝 Plan'!$A:$A,0)),""))</f>
        <v/>
      </c>
      <c r="H798" s="3"/>
    </row>
    <row r="799" ht="15.75" customHeight="1">
      <c r="A799" s="8"/>
      <c r="B799" s="3"/>
      <c r="C799" s="3"/>
      <c r="D799" s="11"/>
      <c r="E799" s="3"/>
      <c r="F799" s="3" t="str">
        <f t="array" ref="F799">IF($C799="","",IFERROR(INDEX('📝 Plan'!$B:$B,MATCH($C799,'📝 Plan'!$A:$A,0)),"Not in the plan"))</f>
        <v/>
      </c>
      <c r="G799" s="3" t="str">
        <f t="array" ref="G799">IF($C799="","",IFERROR(INDEX('📝 Plan'!$C:$C,MATCH($C799,'📝 Plan'!$A:$A,0)),""))</f>
        <v/>
      </c>
      <c r="H799" s="3"/>
    </row>
    <row r="800" ht="15.75" customHeight="1">
      <c r="A800" s="8"/>
      <c r="B800" s="3"/>
      <c r="C800" s="3"/>
      <c r="D800" s="11"/>
      <c r="E800" s="3"/>
      <c r="F800" s="3" t="str">
        <f t="array" ref="F800">IF($C800="","",IFERROR(INDEX('📝 Plan'!$B:$B,MATCH($C800,'📝 Plan'!$A:$A,0)),"Not in the plan"))</f>
        <v/>
      </c>
      <c r="G800" s="3" t="str">
        <f t="array" ref="G800">IF($C800="","",IFERROR(INDEX('📝 Plan'!$C:$C,MATCH($C800,'📝 Plan'!$A:$A,0)),""))</f>
        <v/>
      </c>
      <c r="H800" s="3"/>
    </row>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A2:H800">
    <cfRule type="expression" dxfId="0" priority="1">
      <formula>AND(ISEVEN(ROW()),$A2&lt;&gt;"")</formula>
    </cfRule>
  </conditionalFormatting>
  <dataValidations>
    <dataValidation type="list" allowBlank="1" sqref="E2:E800">
      <formula1>'🔧 Settings'!$F$7:$F$11</formula1>
    </dataValidation>
    <dataValidation type="list" allowBlank="1" sqref="C2:C800">
      <formula1>'📝 Plan'!$A$2:$A$32</formula1>
    </dataValidation>
  </dataValidations>
  <printOptions/>
  <pageMargins bottom="1.0" footer="0.0" header="0.0" left="0.75" right="0.75" top="1.0"/>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7E2EF"/>
    <pageSetUpPr fitToPage="1"/>
  </sheetPr>
  <sheetViews>
    <sheetView showGridLines="0" workbookViewId="0"/>
  </sheetViews>
  <sheetFormatPr customHeight="1" defaultColWidth="14.43" defaultRowHeight="15.0"/>
  <cols>
    <col customWidth="1" min="1" max="1" width="2.0"/>
    <col customWidth="1" min="2" max="2" width="18.0"/>
    <col customWidth="1" min="3" max="3" width="2.0"/>
    <col customWidth="1" min="4" max="4" width="16.0"/>
    <col customWidth="1" min="5" max="5" width="2.0"/>
    <col customWidth="1" min="6" max="6" width="22.0"/>
    <col customWidth="1" min="7" max="7" width="2.0"/>
    <col customWidth="1" min="8" max="8" width="20.0"/>
    <col customWidth="1" min="9" max="9" width="12.0"/>
    <col customWidth="1" min="10" max="26" width="8.71"/>
  </cols>
  <sheetData>
    <row r="2" ht="39.75" customHeight="1">
      <c r="B2" s="2" t="s">
        <v>66</v>
      </c>
      <c r="C2" s="4"/>
      <c r="D2" s="4"/>
      <c r="E2" s="4"/>
      <c r="F2" s="4"/>
      <c r="G2" s="4"/>
      <c r="H2" s="4"/>
      <c r="I2" s="6"/>
    </row>
    <row r="4" ht="27.75" customHeight="1">
      <c r="B4" s="7" t="s">
        <v>67</v>
      </c>
    </row>
    <row r="6">
      <c r="B6" s="9" t="s">
        <v>68</v>
      </c>
      <c r="D6" s="9" t="s">
        <v>69</v>
      </c>
      <c r="F6" s="9" t="s">
        <v>70</v>
      </c>
      <c r="H6" s="9" t="s">
        <v>71</v>
      </c>
    </row>
    <row r="7">
      <c r="B7" s="35" t="s">
        <v>72</v>
      </c>
      <c r="D7" s="36" t="s">
        <v>12</v>
      </c>
      <c r="F7" s="35" t="s">
        <v>31</v>
      </c>
      <c r="H7" s="14" t="s">
        <v>74</v>
      </c>
      <c r="I7" s="19" t="s">
        <v>75</v>
      </c>
    </row>
    <row r="8">
      <c r="B8" s="35" t="s">
        <v>76</v>
      </c>
      <c r="D8" s="37" t="s">
        <v>30</v>
      </c>
      <c r="F8" s="35" t="s">
        <v>77</v>
      </c>
    </row>
    <row r="9">
      <c r="B9" s="35" t="s">
        <v>78</v>
      </c>
      <c r="D9" s="38" t="s">
        <v>43</v>
      </c>
      <c r="F9" s="35" t="s">
        <v>79</v>
      </c>
    </row>
    <row r="10">
      <c r="B10" s="35" t="s">
        <v>80</v>
      </c>
      <c r="D10" s="39" t="s">
        <v>52</v>
      </c>
      <c r="F10" s="35" t="s">
        <v>62</v>
      </c>
    </row>
    <row r="11">
      <c r="B11" s="35" t="s">
        <v>81</v>
      </c>
      <c r="F11" s="35" t="s">
        <v>52</v>
      </c>
    </row>
    <row r="12">
      <c r="B12" s="35" t="s">
        <v>83</v>
      </c>
    </row>
    <row r="13">
      <c r="B13" s="35" t="s">
        <v>84</v>
      </c>
    </row>
    <row r="14">
      <c r="B14" s="35" t="s">
        <v>85</v>
      </c>
    </row>
    <row r="15">
      <c r="B15" s="35" t="s">
        <v>86</v>
      </c>
    </row>
    <row r="16">
      <c r="B16" s="35" t="s">
        <v>87</v>
      </c>
    </row>
    <row r="17">
      <c r="B17" s="35" t="s">
        <v>88</v>
      </c>
    </row>
    <row r="18">
      <c r="B18" s="35" t="s">
        <v>89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B2:I2"/>
    <mergeCell ref="B4:I4"/>
  </mergeCells>
  <printOptions/>
  <pageMargins bottom="1.0" footer="0.0" header="0.0" left="0.75" right="0.75" top="1.0"/>
  <pageSetup fitToHeight="0" orientation="portrait"/>
  <drawing r:id="rId1"/>
</worksheet>
</file>