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 Start Here" sheetId="1" r:id="rId5"/>
    <sheet state="visible" name="📊 Dashboard" sheetId="2" r:id="rId6"/>
    <sheet state="visible" name="💵 Income" sheetId="3" r:id="rId7"/>
    <sheet state="visible" name="🧾 Expenses" sheetId="4" r:id="rId8"/>
    <sheet state="visible" name="🧮 Tax Summary" sheetId="5" r:id="rId9"/>
    <sheet state="visible" name="🔧 Settings" sheetId="6" r:id="rId10"/>
  </sheets>
  <definedNames/>
  <calcPr/>
</workbook>
</file>

<file path=xl/sharedStrings.xml><?xml version="1.0" encoding="utf-8"?>
<sst xmlns="http://schemas.openxmlformats.org/spreadsheetml/2006/main" count="223" uniqueCount="132">
  <si>
    <t>Payout date</t>
  </si>
  <si>
    <t>Airbnb Host Tracker  🏠</t>
  </si>
  <si>
    <t>Date</t>
  </si>
  <si>
    <t>Your Airbnb Host Tracker  🏠</t>
  </si>
  <si>
    <t>Property</t>
  </si>
  <si>
    <t>Platform</t>
  </si>
  <si>
    <t>Reservation</t>
  </si>
  <si>
    <t>Check in</t>
  </si>
  <si>
    <t>Nights</t>
  </si>
  <si>
    <t>Nightly total</t>
  </si>
  <si>
    <t>Cleaning fee</t>
  </si>
  <si>
    <t>Fee %</t>
  </si>
  <si>
    <t>Platform fee</t>
  </si>
  <si>
    <t>Tax collected</t>
  </si>
  <si>
    <t>Net payout</t>
  </si>
  <si>
    <t>Notes</t>
  </si>
  <si>
    <t>What it was</t>
  </si>
  <si>
    <t>Schedule E category</t>
  </si>
  <si>
    <t>Amount</t>
  </si>
  <si>
    <t>Business use</t>
  </si>
  <si>
    <t>Deductible</t>
  </si>
  <si>
    <t>Paid with</t>
  </si>
  <si>
    <t>Every booking, every cost, and a summary laid out the way Schedule E is. Free, yours, and no sign-up anywhere.</t>
  </si>
  <si>
    <t>Receipt?</t>
  </si>
  <si>
    <t>HOW TO USE IT</t>
  </si>
  <si>
    <t>1.  Open Settings and put your property names in. Two examples are in there now, so type over them.</t>
  </si>
  <si>
    <t>What came in, what went out, and what is actually yours.</t>
  </si>
  <si>
    <t>Blue Door Cottage</t>
  </si>
  <si>
    <t>2.  Log payouts on the Income tab. The platform fee and what is actually left work themselves out from the nightly total and the cleaning fee.</t>
  </si>
  <si>
    <t>Airbnb</t>
  </si>
  <si>
    <t>HMQ4X2R1</t>
  </si>
  <si>
    <t>3.  Log what you spend on the Expenses tab and pick a Schedule E category from the dropdown. That one habit is the whole difference at tax time.</t>
  </si>
  <si>
    <t>THIS YEAR</t>
  </si>
  <si>
    <t>4.  Read the Tax Summary tab in January. Delete the example rows whenever you like.</t>
  </si>
  <si>
    <t>GOOD TO KNOW</t>
  </si>
  <si>
    <t>Showing year</t>
  </si>
  <si>
    <t>Net payout is the rent plus the cleaning fee, less the platform's cut. Occupancy tax sits in its own column and is left out of it on purpose, because that money was never yours to keep.</t>
  </si>
  <si>
    <t>Cleaner, January</t>
  </si>
  <si>
    <t>The fee percentage is 3 percent unless you say otherwise on a booking. Direct bookings take a zero and Booking.com takes more, so put the real figure in that row's Fee cell.</t>
  </si>
  <si>
    <t>Cleaning and maintenance</t>
  </si>
  <si>
    <t>Business use is for anything only partly for the let. Eighty percent of a trip is 0.8, and the deductible column follows it.</t>
  </si>
  <si>
    <t>There is no year in this file and there never needs to be. Both the Dashboard and the Tax Summary read today's year on their own, and each has one cell you can type a different year into. In January, that is the one thing worth changing on the Tax Summary.</t>
  </si>
  <si>
    <t>This is bookkeeping, not tax advice. The line numbers are there to make the conversation with your accountant a short one.</t>
  </si>
  <si>
    <t>FROM TEMPLACITY</t>
  </si>
  <si>
    <t>We build planners and trackers for people who would rather have one clear file than five. If you want the full version, with a booking calendar, per-property occupancy and a cleaning schedule, that is the paid Airbnb template.</t>
  </si>
  <si>
    <t>Bank transfer</t>
  </si>
  <si>
    <t>Yes</t>
  </si>
  <si>
    <t>Good season.  🏠</t>
  </si>
  <si>
    <t>Harbour Studio</t>
  </si>
  <si>
    <t>HM7K9PLZ</t>
  </si>
  <si>
    <t>THE NUMBERS</t>
  </si>
  <si>
    <t>Rent your guests paid</t>
  </si>
  <si>
    <t>Home insurance, annual</t>
  </si>
  <si>
    <t>Insurance</t>
  </si>
  <si>
    <t>Electricity and water</t>
  </si>
  <si>
    <t>Utilities</t>
  </si>
  <si>
    <t>Direct booking</t>
  </si>
  <si>
    <t>Returning guest</t>
  </si>
  <si>
    <t>New mattress, main bedroom</t>
  </si>
  <si>
    <t>Supplies</t>
  </si>
  <si>
    <t>Booked direct, so no platform fee.</t>
  </si>
  <si>
    <t>Credit card</t>
  </si>
  <si>
    <t>Platform fees they kept</t>
  </si>
  <si>
    <t>Vrbo</t>
  </si>
  <si>
    <t>VR-88213</t>
  </si>
  <si>
    <t>Plumber, leaking tap</t>
  </si>
  <si>
    <t>Repairs</t>
  </si>
  <si>
    <t>Cash</t>
  </si>
  <si>
    <t>No</t>
  </si>
  <si>
    <t>Ask for the receipt next time.</t>
  </si>
  <si>
    <t>Everything you spent</t>
  </si>
  <si>
    <t>Listing photography</t>
  </si>
  <si>
    <t>Advertising</t>
  </si>
  <si>
    <t>HMQ8T4NB</t>
  </si>
  <si>
    <t>Broadband, quarterly</t>
  </si>
  <si>
    <t>Left over</t>
  </si>
  <si>
    <t>HM2R6VXC</t>
  </si>
  <si>
    <t>Nights booked</t>
  </si>
  <si>
    <t>Drive to the property and back</t>
  </si>
  <si>
    <t>Auto and travel</t>
  </si>
  <si>
    <t>Debit card</t>
  </si>
  <si>
    <t>Eighty percent of the trip was for the let.</t>
  </si>
  <si>
    <t>Accountant, rental return</t>
  </si>
  <si>
    <t>Legal and other professional fees</t>
  </si>
  <si>
    <t>Towels, linen and soap</t>
  </si>
  <si>
    <t>Cleaner, June</t>
  </si>
  <si>
    <t>Average a night</t>
  </si>
  <si>
    <t>Council tax on the let</t>
  </si>
  <si>
    <t>Taxes</t>
  </si>
  <si>
    <t>Garden tidy before the season</t>
  </si>
  <si>
    <t>HMB3J7WQ</t>
  </si>
  <si>
    <t>Bookings</t>
  </si>
  <si>
    <t>Long weekend.</t>
  </si>
  <si>
    <t>Tax you collected for someone else</t>
  </si>
  <si>
    <t>Booking.com</t>
  </si>
  <si>
    <t>BK-40912</t>
  </si>
  <si>
    <t>RENT, MONTH BY MONTH</t>
  </si>
  <si>
    <t>Schedule E summary  🧮</t>
  </si>
  <si>
    <t>LEFT OVER, BY PROPERTY</t>
  </si>
  <si>
    <t>Booking.com takes a bigger cut.</t>
  </si>
  <si>
    <t>One column per property, the way the form is laid out, with the line number each total belongs on. This is a bookkeeping summary and not tax advice, so check the lines with whoever files for you.</t>
  </si>
  <si>
    <t>Tax year</t>
  </si>
  <si>
    <t>HMZ9K1TD</t>
  </si>
  <si>
    <t>Change this to last year when you come to file.</t>
  </si>
  <si>
    <t>Line</t>
  </si>
  <si>
    <t>Schedule E line</t>
  </si>
  <si>
    <t>HM6L3QNE</t>
  </si>
  <si>
    <t>All properties</t>
  </si>
  <si>
    <t>Rents received, before fees</t>
  </si>
  <si>
    <t>HMT5W8YR</t>
  </si>
  <si>
    <t>EXPENSES</t>
  </si>
  <si>
    <t>Commissions</t>
  </si>
  <si>
    <t>Management fees</t>
  </si>
  <si>
    <t>Mortgage interest paid to banks</t>
  </si>
  <si>
    <t>Other interest</t>
  </si>
  <si>
    <t>Your setup  🔧</t>
  </si>
  <si>
    <t>Name your properties here and everything else in the workbook can group by them. The rest is already filled in.</t>
  </si>
  <si>
    <t>YOUR PROPERTIES</t>
  </si>
  <si>
    <t>DEFAULTS</t>
  </si>
  <si>
    <t>SCHEDULE E CATEGORIES, AND THE LINE EACH ONE GOES ON</t>
  </si>
  <si>
    <t>Host service fee</t>
  </si>
  <si>
    <t>Currency symbol</t>
  </si>
  <si>
    <t>$</t>
  </si>
  <si>
    <t>Airbnb usually takes about 3 percent of the booking subtotal from the host. Leave a booking's own fee cell empty to use this figure.</t>
  </si>
  <si>
    <t>PLATFORMS</t>
  </si>
  <si>
    <t>PAID WITH</t>
  </si>
  <si>
    <t>Other</t>
  </si>
  <si>
    <t>Depreciation expense or depletion</t>
  </si>
  <si>
    <t>Total expenses</t>
  </si>
  <si>
    <t>Rental income after expenses</t>
  </si>
  <si>
    <t>Line 3 is the whole rent your guests paid, which is what the platform reports. The fee the platform kept is not lost, it sits on line 8 with your other commissions, so the two together are what you actually banked.</t>
  </si>
  <si>
    <t>Actually paid into your bank</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</si>
</sst>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yyyy-mm-dd"/>
    <numFmt numFmtId="165" formatCode="&quot;$&quot;#,##0.00"/>
    <numFmt numFmtId="166" formatCode="0.0%"/>
  </numFmts>
  <fonts count="13">
    <font>
      <sz val="11.0"/>
      <color theme="1"/>
      <name val="Calibri"/>
      <scheme val="minor"/>
    </font>
    <font>
      <b/>
      <sz val="11.0"/>
      <color rgb="FFFFFFFF"/>
      <name val="Arial"/>
    </font>
    <font>
      <b/>
      <sz val="19.0"/>
      <color rgb="FFFFFFFF"/>
      <name val="Arial"/>
    </font>
    <font/>
    <font>
      <sz val="11.0"/>
      <color rgb="FF7C7C7C"/>
      <name val="Arial"/>
    </font>
    <font>
      <sz val="11.0"/>
      <color rgb="FF2F3B3A"/>
      <name val="Arial"/>
    </font>
    <font>
      <b/>
      <sz val="10.0"/>
      <color rgb="FFB06A4A"/>
      <name val="Arial"/>
    </font>
    <font>
      <b/>
      <sz val="12.0"/>
      <color rgb="FF2F3B3A"/>
      <name val="Arial"/>
    </font>
    <font>
      <b/>
      <u/>
      <sz val="13.0"/>
      <color rgb="FFB06A4A"/>
      <name val="Arial"/>
    </font>
    <font>
      <b/>
      <sz val="20.0"/>
      <color rgb="FF2F3B3A"/>
      <name val="Arial"/>
    </font>
    <font>
      <sz val="11.0"/>
      <color theme="1"/>
      <name val="Calibri"/>
    </font>
    <font>
      <sz val="10.0"/>
      <color rgb="FF7C7C7C"/>
      <name val="Arial"/>
    </font>
    <font>
      <sz val="11.0"/>
      <color rgb="FFB06A4A"/>
      <name val="Arial"/>
    </font>
  </fonts>
  <fills count="11">
    <fill>
      <patternFill patternType="none"/>
    </fill>
    <fill>
      <patternFill patternType="lightGray"/>
    </fill>
    <fill>
      <patternFill patternType="solid">
        <fgColor rgb="FF4E6360"/>
        <bgColor rgb="FF4E6360"/>
      </patternFill>
    </fill>
    <fill>
      <patternFill patternType="solid">
        <fgColor rgb="FF2F3B3A"/>
        <bgColor rgb="FF2F3B3A"/>
      </patternFill>
    </fill>
    <fill>
      <patternFill patternType="solid">
        <fgColor rgb="FFF8FAF9"/>
        <bgColor rgb="FFF8FAF9"/>
      </patternFill>
    </fill>
    <fill>
      <patternFill patternType="solid">
        <fgColor rgb="FFF1F5F3"/>
        <bgColor rgb="FFF1F5F3"/>
      </patternFill>
    </fill>
    <fill>
      <patternFill patternType="solid">
        <fgColor rgb="FFE6EEEA"/>
        <bgColor rgb="FFE6EEEA"/>
      </patternFill>
    </fill>
    <fill>
      <patternFill patternType="solid">
        <fgColor rgb="FFF3E7DD"/>
        <bgColor rgb="FFF3E7DD"/>
      </patternFill>
    </fill>
    <fill>
      <patternFill patternType="solid">
        <fgColor rgb="FFF6F0DC"/>
        <bgColor rgb="FFF6F0DC"/>
      </patternFill>
    </fill>
    <fill>
      <patternFill patternType="solid">
        <fgColor rgb="FFE4EEDC"/>
        <bgColor rgb="FFE4EEDC"/>
      </patternFill>
    </fill>
    <fill>
      <patternFill patternType="solid">
        <fgColor rgb="FFDCEBE4"/>
        <bgColor rgb="FFDCEBE4"/>
      </patternFill>
    </fill>
  </fills>
  <borders count="13">
    <border/>
    <border>
      <left style="thin">
        <color rgb="FFDCE4E2"/>
      </left>
      <right style="thin">
        <color rgb="FFDCE4E2"/>
      </right>
      <top style="thin">
        <color rgb="FFDCE4E2"/>
      </top>
      <bottom style="thin">
        <color rgb="FFDCE4E2"/>
      </bottom>
    </border>
    <border>
      <left/>
      <top/>
      <bottom/>
    </border>
    <border>
      <top/>
      <bottom/>
    </border>
    <border>
      <right/>
      <top/>
      <bottom/>
    </border>
    <border>
      <left style="thin">
        <color rgb="FFDCE4E2"/>
      </left>
      <top style="thin">
        <color rgb="FFDCE4E2"/>
      </top>
    </border>
    <border>
      <top style="thin">
        <color rgb="FFDCE4E2"/>
      </top>
    </border>
    <border>
      <right style="thin">
        <color rgb="FFDCE4E2"/>
      </right>
      <top style="thin">
        <color rgb="FFDCE4E2"/>
      </top>
    </border>
    <border>
      <left style="thin">
        <color rgb="FFDCE4E2"/>
      </left>
    </border>
    <border>
      <right style="thin">
        <color rgb="FFDCE4E2"/>
      </right>
    </border>
    <border>
      <left style="thin">
        <color rgb="FFDCE4E2"/>
      </left>
      <bottom style="thin">
        <color rgb="FFDCE4E2"/>
      </bottom>
    </border>
    <border>
      <bottom style="thin">
        <color rgb="FFDCE4E2"/>
      </bottom>
    </border>
    <border>
      <right style="thin">
        <color rgb="FFDCE4E2"/>
      </right>
      <bottom style="thin">
        <color rgb="FFDCE4E2"/>
      </bottom>
    </border>
  </borders>
  <cellStyleXfs count="1">
    <xf borderId="0" fillId="0" fontId="0" numFmtId="0" applyAlignment="1" applyFont="1"/>
  </cellStyleXfs>
  <cellXfs count="56">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2" fillId="3" fontId="2" numFmtId="0" xfId="0" applyAlignment="1" applyBorder="1" applyFill="1" applyFont="1">
      <alignment horizontal="center" shrinkToFit="0" vertical="center" wrapText="1"/>
    </xf>
    <xf borderId="3" fillId="0" fontId="3" numFmtId="0" xfId="0" applyBorder="1" applyFont="1"/>
    <xf borderId="4" fillId="0" fontId="3" numFmtId="0" xfId="0" applyBorder="1" applyFont="1"/>
    <xf borderId="0" fillId="0" fontId="4" numFmtId="0" xfId="0" applyAlignment="1" applyFont="1">
      <alignment horizontal="left" shrinkToFit="0" vertical="center" wrapText="1"/>
    </xf>
    <xf borderId="0" fillId="0" fontId="5" numFmtId="164" xfId="0" applyFont="1" applyNumberFormat="1"/>
    <xf borderId="0" fillId="0" fontId="6" numFmtId="0" xfId="0" applyAlignment="1" applyFont="1">
      <alignment horizontal="left" vertical="center"/>
    </xf>
    <xf borderId="0" fillId="0" fontId="5" numFmtId="0" xfId="0" applyAlignment="1" applyFont="1">
      <alignment horizontal="left" shrinkToFit="0" vertical="center" wrapText="1"/>
    </xf>
    <xf borderId="0" fillId="0" fontId="5" numFmtId="0" xfId="0" applyFont="1"/>
    <xf borderId="0" fillId="0" fontId="4" numFmtId="0" xfId="0" applyAlignment="1" applyFont="1">
      <alignment horizontal="left" vertical="center"/>
    </xf>
    <xf borderId="1" fillId="4" fontId="4" numFmtId="0" xfId="0" applyAlignment="1" applyBorder="1" applyFill="1" applyFont="1">
      <alignment horizontal="left" vertical="center"/>
    </xf>
    <xf borderId="0" fillId="0" fontId="5" numFmtId="165" xfId="0" applyFont="1" applyNumberFormat="1"/>
    <xf borderId="0" fillId="0" fontId="5" numFmtId="9" xfId="0" applyFont="1" applyNumberFormat="1"/>
    <xf borderId="0" fillId="0" fontId="5" numFmtId="1" xfId="0" applyFont="1" applyNumberFormat="1"/>
    <xf borderId="1" fillId="5" fontId="7" numFmtId="1" xfId="0" applyAlignment="1" applyBorder="1" applyFill="1" applyFont="1" applyNumberFormat="1">
      <alignment horizontal="right" vertical="center"/>
    </xf>
    <xf borderId="0" fillId="0" fontId="5" numFmtId="166" xfId="0" applyFont="1" applyNumberFormat="1"/>
    <xf borderId="5" fillId="5" fontId="5" numFmtId="0" xfId="0" applyAlignment="1" applyBorder="1" applyFont="1">
      <alignment horizontal="left" shrinkToFit="0" vertical="center" wrapText="1"/>
    </xf>
    <xf borderId="6" fillId="0" fontId="3" numFmtId="0" xfId="0" applyBorder="1" applyFont="1"/>
    <xf borderId="7" fillId="0" fontId="3" numFmtId="0" xfId="0" applyBorder="1" applyFont="1"/>
    <xf borderId="8" fillId="0" fontId="3" numFmtId="0" xfId="0" applyBorder="1" applyFont="1"/>
    <xf borderId="9" fillId="0" fontId="3" numFmtId="0" xfId="0" applyBorder="1" applyFont="1"/>
    <xf borderId="8" fillId="5" fontId="8" numFmtId="0" xfId="0" applyAlignment="1" applyBorder="1" applyFont="1">
      <alignment horizontal="left" vertical="center"/>
    </xf>
    <xf borderId="5" fillId="5" fontId="9" numFmtId="0" xfId="0" applyAlignment="1" applyBorder="1" applyFont="1">
      <alignment horizontal="center" shrinkToFit="0" vertical="center" wrapText="1"/>
    </xf>
    <xf borderId="10" fillId="5" fontId="10" numFmtId="0" xfId="0" applyBorder="1" applyFont="1"/>
    <xf borderId="0" fillId="0" fontId="7" numFmtId="165" xfId="0" applyFont="1" applyNumberFormat="1"/>
    <xf borderId="11" fillId="5" fontId="10" numFmtId="0" xfId="0" applyBorder="1" applyFont="1"/>
    <xf borderId="12" fillId="5" fontId="10" numFmtId="0" xfId="0" applyBorder="1" applyFont="1"/>
    <xf borderId="10" fillId="0" fontId="3" numFmtId="0" xfId="0" applyBorder="1" applyFont="1"/>
    <xf borderId="0" fillId="0" fontId="7" numFmtId="0" xfId="0" applyAlignment="1" applyFont="1">
      <alignment horizontal="center" shrinkToFit="0" vertical="center" wrapText="1"/>
    </xf>
    <xf borderId="11" fillId="0" fontId="3" numFmtId="0" xfId="0" applyBorder="1" applyFont="1"/>
    <xf borderId="12" fillId="0" fontId="3" numFmtId="0" xfId="0" applyBorder="1" applyFont="1"/>
    <xf borderId="1" fillId="4" fontId="7" numFmtId="165" xfId="0" applyAlignment="1" applyBorder="1" applyFont="1" applyNumberFormat="1">
      <alignment horizontal="right" vertical="center"/>
    </xf>
    <xf borderId="1" fillId="4" fontId="6" numFmtId="0" xfId="0" applyAlignment="1" applyBorder="1" applyFont="1">
      <alignment horizontal="left" vertical="center"/>
    </xf>
    <xf borderId="1" fillId="5" fontId="7" numFmtId="165" xfId="0" applyAlignment="1" applyBorder="1" applyFont="1" applyNumberFormat="1">
      <alignment horizontal="right" vertical="center"/>
    </xf>
    <xf borderId="1" fillId="4" fontId="7" numFmtId="1" xfId="0" applyAlignment="1" applyBorder="1" applyFont="1" applyNumberFormat="1">
      <alignment horizontal="right" vertical="center"/>
    </xf>
    <xf borderId="0" fillId="0" fontId="5" numFmtId="0" xfId="0" applyAlignment="1" applyFont="1">
      <alignment horizontal="left" vertical="center"/>
    </xf>
    <xf borderId="0" fillId="0" fontId="11" numFmtId="0" xfId="0" applyAlignment="1" applyFont="1">
      <alignment horizontal="left" vertical="center"/>
    </xf>
    <xf borderId="0" fillId="0" fontId="5" numFmtId="3" xfId="0" applyAlignment="1" applyFont="1" applyNumberFormat="1">
      <alignment horizontal="right" vertical="center"/>
    </xf>
    <xf borderId="1" fillId="4" fontId="11" numFmtId="1" xfId="0" applyAlignment="1" applyBorder="1" applyFont="1" applyNumberFormat="1">
      <alignment horizontal="center" vertical="center"/>
    </xf>
    <xf borderId="1" fillId="4" fontId="7" numFmtId="0" xfId="0" applyAlignment="1" applyBorder="1" applyFont="1">
      <alignment horizontal="left" vertical="center"/>
    </xf>
    <xf borderId="0" fillId="0" fontId="12" numFmtId="0" xfId="0" applyAlignment="1" applyFont="1">
      <alignment horizontal="left" vertical="center"/>
    </xf>
    <xf borderId="0" fillId="0" fontId="5" numFmtId="165" xfId="0" applyAlignment="1" applyFont="1" applyNumberFormat="1">
      <alignment horizontal="right" vertical="center"/>
    </xf>
    <xf borderId="0" fillId="0" fontId="11" numFmtId="1" xfId="0" applyAlignment="1" applyFont="1" applyNumberFormat="1">
      <alignment horizontal="center" vertical="center"/>
    </xf>
    <xf borderId="1" fillId="6" fontId="5" numFmtId="0" xfId="0" applyAlignment="1" applyBorder="1" applyFill="1" applyFont="1">
      <alignment horizontal="left" vertical="center"/>
    </xf>
    <xf borderId="1" fillId="5" fontId="7" numFmtId="166" xfId="0" applyAlignment="1" applyBorder="1" applyFont="1" applyNumberFormat="1">
      <alignment horizontal="right" vertical="center"/>
    </xf>
    <xf borderId="1" fillId="4" fontId="5" numFmtId="0" xfId="0" applyAlignment="1" applyBorder="1" applyFont="1">
      <alignment horizontal="left" vertical="center"/>
    </xf>
    <xf borderId="1" fillId="7" fontId="5" numFmtId="0" xfId="0" applyAlignment="1" applyBorder="1" applyFill="1" applyFont="1">
      <alignment horizontal="left" vertical="center"/>
    </xf>
    <xf borderId="1" fillId="5" fontId="7" numFmtId="0" xfId="0" applyAlignment="1" applyBorder="1" applyFont="1">
      <alignment horizontal="right" vertical="center"/>
    </xf>
    <xf borderId="1" fillId="8" fontId="5" numFmtId="0" xfId="0" applyAlignment="1" applyBorder="1" applyFill="1" applyFont="1">
      <alignment horizontal="left" vertical="center"/>
    </xf>
    <xf borderId="0" fillId="0" fontId="11" numFmtId="0" xfId="0" applyAlignment="1" applyFont="1">
      <alignment horizontal="left" shrinkToFit="0" vertical="center" wrapText="1"/>
    </xf>
    <xf borderId="1" fillId="9" fontId="5" numFmtId="0" xfId="0" applyAlignment="1" applyBorder="1" applyFill="1" applyFont="1">
      <alignment horizontal="left" vertical="center"/>
    </xf>
    <xf borderId="1" fillId="10" fontId="5" numFmtId="0" xfId="0" applyAlignment="1" applyBorder="1" applyFill="1" applyFont="1">
      <alignment horizontal="left" vertical="center"/>
    </xf>
    <xf borderId="1" fillId="5" fontId="7" numFmtId="0" xfId="0" applyAlignment="1" applyBorder="1" applyFont="1">
      <alignment horizontal="left" vertical="center"/>
    </xf>
    <xf borderId="1" fillId="5" fontId="9" numFmtId="165" xfId="0" applyAlignment="1" applyBorder="1" applyFont="1" applyNumberFormat="1">
      <alignment horizontal="right" vertical="center"/>
    </xf>
    <xf borderId="0" fillId="0" fontId="7" numFmtId="165" xfId="0" applyAlignment="1" applyFont="1" applyNumberFormat="1">
      <alignment horizontal="right" vertical="center"/>
    </xf>
  </cellXfs>
  <cellStyles count="1">
    <cellStyle xfId="0" name="Normal" builtinId="0"/>
  </cellStyles>
  <dxfs count="3">
    <dxf>
      <font/>
      <fill>
        <patternFill patternType="solid">
          <fgColor rgb="FFD9EFE0"/>
          <bgColor rgb="FFD9EFE0"/>
        </patternFill>
      </fill>
      <border/>
    </dxf>
    <dxf>
      <font/>
      <fill>
        <patternFill patternType="solid">
          <fgColor rgb="FFFAD9D9"/>
          <bgColor rgb="FFFAD9D9"/>
        </patternFill>
      </fill>
      <border/>
    </dxf>
    <dxf>
      <font/>
      <fill>
        <patternFill patternType="solid">
          <fgColor rgb="FFF4F7F6"/>
          <bgColor rgb="FFF4F7F6"/>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10" Type="http://schemas.openxmlformats.org/officeDocument/2006/relationships/worksheet" Target="worksheets/sheet6.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E6EEEA"/>
    <pageSetUpPr fitToPage="1"/>
  </sheetPr>
  <sheetViews>
    <sheetView showGridLines="0" workbookViewId="0"/>
  </sheetViews>
  <sheetFormatPr customHeight="1" defaultColWidth="14.43" defaultRowHeight="15.0"/>
  <cols>
    <col customWidth="1" min="1" max="1" width="2.0"/>
    <col customWidth="1" min="2" max="8" width="16.0"/>
    <col customWidth="1" min="9" max="26" width="8.71"/>
  </cols>
  <sheetData>
    <row r="2" ht="39.75" customHeight="1">
      <c r="B2" s="2" t="s">
        <v>3</v>
      </c>
      <c r="C2" s="3"/>
      <c r="D2" s="3"/>
      <c r="E2" s="3"/>
      <c r="F2" s="3"/>
      <c r="G2" s="3"/>
      <c r="H2" s="4"/>
    </row>
    <row r="4" ht="25.5" customHeight="1">
      <c r="B4" s="5" t="s">
        <v>22</v>
      </c>
    </row>
    <row r="6">
      <c r="B6" s="7" t="s">
        <v>24</v>
      </c>
    </row>
    <row r="7" ht="39.75" customHeight="1">
      <c r="B7" s="8" t="s">
        <v>25</v>
      </c>
    </row>
    <row r="8" ht="39.75" customHeight="1">
      <c r="B8" s="8" t="s">
        <v>28</v>
      </c>
    </row>
    <row r="9" ht="39.75" customHeight="1">
      <c r="B9" s="8" t="s">
        <v>31</v>
      </c>
    </row>
    <row r="10" ht="24.0" customHeight="1">
      <c r="B10" s="8" t="s">
        <v>33</v>
      </c>
    </row>
    <row r="12">
      <c r="B12" s="7" t="s">
        <v>34</v>
      </c>
    </row>
    <row r="13" ht="39.75" customHeight="1">
      <c r="B13" s="8" t="s">
        <v>36</v>
      </c>
    </row>
    <row r="14" ht="39.75" customHeight="1">
      <c r="B14" s="8" t="s">
        <v>38</v>
      </c>
    </row>
    <row r="15" ht="39.75" customHeight="1">
      <c r="B15" s="8" t="s">
        <v>40</v>
      </c>
    </row>
    <row r="16" ht="39.75" customHeight="1">
      <c r="B16" s="8" t="s">
        <v>41</v>
      </c>
    </row>
    <row r="17" ht="39.75" customHeight="1">
      <c r="B17" s="8" t="s">
        <v>42</v>
      </c>
    </row>
    <row r="19">
      <c r="B19" s="7" t="s">
        <v>43</v>
      </c>
    </row>
    <row r="20" ht="61.5" customHeight="1">
      <c r="B20" s="17" t="s">
        <v>44</v>
      </c>
      <c r="C20" s="18"/>
      <c r="D20" s="18"/>
      <c r="E20" s="18"/>
      <c r="F20" s="18"/>
      <c r="G20" s="18"/>
      <c r="H20" s="19"/>
    </row>
    <row r="21" ht="15.75" customHeight="1">
      <c r="B21" s="20"/>
      <c r="H21" s="21"/>
    </row>
    <row r="22" ht="15.75" customHeight="1">
      <c r="B22" s="20"/>
      <c r="H22" s="21"/>
    </row>
    <row r="23" ht="27.75" customHeight="1">
      <c r="B23" s="22" t="str">
        <f>HYPERLINK("https://templacity.com/airbnb/best-airbnb-spreadsheet/","→  See the full Airbnb template at templacity.com")</f>
        <v>→  See the full Airbnb template at templacity.com</v>
      </c>
      <c r="H23" s="21"/>
    </row>
    <row r="24" ht="15.75" customHeight="1">
      <c r="B24" s="24"/>
      <c r="C24" s="26"/>
      <c r="D24" s="26"/>
      <c r="E24" s="26"/>
      <c r="F24" s="26"/>
      <c r="G24" s="26"/>
      <c r="H24" s="27"/>
    </row>
    <row r="25" ht="15.75" customHeight="1"/>
    <row r="26" ht="15.75" customHeight="1">
      <c r="B26" s="29" t="s">
        <v>47</v>
      </c>
    </row>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4">
    <mergeCell ref="B14:H14"/>
    <mergeCell ref="B15:H15"/>
    <mergeCell ref="B16:H16"/>
    <mergeCell ref="B17:H17"/>
    <mergeCell ref="B20:H22"/>
    <mergeCell ref="B23:H23"/>
    <mergeCell ref="B26:H26"/>
    <mergeCell ref="B2:H2"/>
    <mergeCell ref="B4:H4"/>
    <mergeCell ref="B7:H7"/>
    <mergeCell ref="B8:H8"/>
    <mergeCell ref="B9:H9"/>
    <mergeCell ref="B10:H10"/>
    <mergeCell ref="B13:H13"/>
  </mergeCells>
  <printOptions/>
  <pageMargins bottom="1.0" footer="0.0" header="0.0" left="0.75" right="0.75" top="1.0"/>
  <pageSetup fitToHeight="0"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CEBE4"/>
    <pageSetUpPr fitToPage="1"/>
  </sheetPr>
  <sheetViews>
    <sheetView showGridLines="0" workbookViewId="0"/>
  </sheetViews>
  <sheetFormatPr customHeight="1" defaultColWidth="14.43" defaultRowHeight="15.0"/>
  <cols>
    <col customWidth="1" min="1" max="1" width="2.0"/>
    <col customWidth="1" min="2" max="2" width="28.0"/>
    <col customWidth="1" min="3" max="3" width="7.0"/>
    <col customWidth="1" min="4" max="4" width="17.0"/>
    <col customWidth="1" min="5" max="5" width="2.0"/>
    <col customWidth="1" min="6" max="6" width="22.0"/>
    <col customWidth="1" min="7" max="7" width="8.0"/>
    <col customWidth="1" min="8" max="8" width="17.0"/>
    <col customWidth="1" min="9" max="26" width="8.71"/>
  </cols>
  <sheetData>
    <row r="2" ht="39.75" customHeight="1">
      <c r="B2" s="2" t="s">
        <v>1</v>
      </c>
      <c r="C2" s="3"/>
      <c r="D2" s="3"/>
      <c r="E2" s="3"/>
      <c r="F2" s="3"/>
      <c r="G2" s="3"/>
      <c r="H2" s="4"/>
    </row>
    <row r="3">
      <c r="B3" s="10" t="s">
        <v>26</v>
      </c>
    </row>
    <row r="5">
      <c r="B5" s="7" t="s">
        <v>32</v>
      </c>
    </row>
    <row r="6" ht="24.0" customHeight="1">
      <c r="B6" s="11" t="s">
        <v>35</v>
      </c>
      <c r="C6" s="11"/>
      <c r="D6" s="15">
        <f>YEAR(TODAY())</f>
        <v>2026</v>
      </c>
    </row>
    <row r="8">
      <c r="B8" s="23" t="str">
        <f>'🔧 Settings'!$E$8&amp;TEXT($D$15,"#,##0")&amp;"  left after the fees and the bills"</f>
        <v>$4,711  left after the fees and the bills</v>
      </c>
      <c r="C8" s="18"/>
      <c r="D8" s="18"/>
      <c r="E8" s="18"/>
      <c r="F8" s="18"/>
      <c r="G8" s="18"/>
      <c r="H8" s="19"/>
    </row>
    <row r="9">
      <c r="B9" s="28"/>
      <c r="C9" s="30"/>
      <c r="D9" s="30"/>
      <c r="E9" s="30"/>
      <c r="F9" s="30"/>
      <c r="G9" s="30"/>
      <c r="H9" s="31"/>
    </row>
    <row r="11">
      <c r="B11" s="7" t="s">
        <v>50</v>
      </c>
    </row>
    <row r="12">
      <c r="B12" s="11" t="s">
        <v>51</v>
      </c>
      <c r="C12" s="11"/>
      <c r="D12" s="32">
        <f>SUMIFS('💵 Income'!$G:$G,'💵 Income'!$A:$A,"&gt;="&amp;DATE($D$6,1,1),'💵 Income'!$A:$A,"&lt;="&amp;DATE($D$6,12,31))+SUMIFS('💵 Income'!$H:$H,'💵 Income'!$A:$A,"&gt;="&amp;DATE($D$6,1,1),'💵 Income'!$A:$A,"&lt;="&amp;DATE($D$6,12,31))</f>
        <v>7760</v>
      </c>
    </row>
    <row r="13">
      <c r="B13" s="11" t="s">
        <v>62</v>
      </c>
      <c r="C13" s="11"/>
      <c r="D13" s="32">
        <f>SUMIFS('💵 Income'!$J:$J,'💵 Income'!$A:$A,"&gt;="&amp;DATE($D$6,1,1),'💵 Income'!$A:$A,"&lt;="&amp;DATE($D$6,12,31))</f>
        <v>276.15</v>
      </c>
    </row>
    <row r="14">
      <c r="B14" s="11" t="s">
        <v>70</v>
      </c>
      <c r="C14" s="11"/>
      <c r="D14" s="32">
        <f>SUMIFS('🧾 Expenses'!$G:$G,'🧾 Expenses'!$A:$A,"&gt;="&amp;DATE($D$6,1,1),'🧾 Expenses'!$A:$A,"&lt;="&amp;DATE($D$6,12,31))</f>
        <v>2772.8</v>
      </c>
    </row>
    <row r="15">
      <c r="B15" s="33" t="s">
        <v>75</v>
      </c>
      <c r="C15" s="11"/>
      <c r="D15" s="34">
        <f>$D$12-$D$13-$D$14</f>
        <v>4711.05</v>
      </c>
    </row>
    <row r="16">
      <c r="B16" s="11" t="s">
        <v>77</v>
      </c>
      <c r="C16" s="11"/>
      <c r="D16" s="35">
        <f>SUMIFS('💵 Income'!$F:$F,'💵 Income'!$A:$A,"&gt;="&amp;DATE($D$6,1,1),'💵 Income'!$A:$A,"&lt;="&amp;DATE($D$6,12,31))</f>
        <v>47</v>
      </c>
    </row>
    <row r="17">
      <c r="B17" s="11" t="s">
        <v>86</v>
      </c>
      <c r="C17" s="11"/>
      <c r="D17" s="32">
        <f>IFERROR(SUMIFS('💵 Income'!$G:$G,'💵 Income'!$A:$A,"&gt;="&amp;DATE($D$6,1,1),'💵 Income'!$A:$A,"&lt;="&amp;DATE($D$6,12,31))/SUMIFS('💵 Income'!$F:$F,'💵 Income'!$A:$A,"&gt;="&amp;DATE($D$6,1,1),'💵 Income'!$A:$A,"&lt;="&amp;DATE($D$6,12,31)),"")</f>
        <v>148.4042553</v>
      </c>
    </row>
    <row r="18">
      <c r="B18" s="11" t="s">
        <v>91</v>
      </c>
      <c r="C18" s="11"/>
      <c r="D18" s="35">
        <f>COUNTIFS('💵 Income'!$A:$A,"&gt;="&amp;DATE($D$6,1,1),'💵 Income'!$A:$A,"&lt;="&amp;DATE($D$6,12,31))</f>
        <v>11</v>
      </c>
    </row>
    <row r="19">
      <c r="B19" s="11" t="s">
        <v>93</v>
      </c>
      <c r="C19" s="11"/>
      <c r="D19" s="32">
        <f>SUMIFS('💵 Income'!$K:$K,'💵 Income'!$A:$A,"&gt;="&amp;DATE($D$6,1,1),'💵 Income'!$A:$A,"&lt;="&amp;DATE($D$6,12,31))</f>
        <v>430</v>
      </c>
    </row>
    <row r="21" ht="15.75" customHeight="1">
      <c r="B21" s="7" t="s">
        <v>96</v>
      </c>
      <c r="F21" s="7" t="s">
        <v>98</v>
      </c>
    </row>
    <row r="22" ht="19.5" customHeight="1">
      <c r="B22" s="36" t="str">
        <f>TEXT(DATE($D$6,1,1),"mmmm")</f>
        <v>January</v>
      </c>
      <c r="C22" s="38">
        <f>SUMIFS('💵 Income'!$G:$G,'💵 Income'!$A:$A,"&gt;="&amp;DATE($D$6,1,1),'💵 Income'!$A:$A,"&lt;"&amp;DATE($D$6,1+1,1))+SUMIFS('💵 Income'!$H:$H,'💵 Income'!$A:$A,"&gt;="&amp;DATE($D$6,1,1),'💵 Income'!$A:$A,"&lt;"&amp;DATE($D$6,1+1,1))</f>
        <v>1105</v>
      </c>
      <c r="D22" s="41" t="str">
        <f t="shared" ref="D22:D33" si="1">IF(N($C22)&lt;=0,"",REPT("■",MAX(1,MIN(13,ROUND(IF(MAX($C$22:$C$33)=0,0,$C22/MAX($C$22:$C$33))*13,0)))))</f>
        <v>■■■■■■■■■■</v>
      </c>
      <c r="F22" s="36" t="str">
        <f>'🔧 Settings'!$B$7</f>
        <v>Blue Door Cottage</v>
      </c>
      <c r="G22" s="38">
        <f>IF($F22="","",SUMIFS('💵 Income'!$L:$L,'💵 Income'!$B:$B,$F22,'💵 Income'!$A:$A,"&gt;="&amp;DATE($D$6,1,1),'💵 Income'!$A:$A,"&lt;="&amp;DATE($D$6,12,31))-SUMIFS('🧾 Expenses'!$G:$G,'🧾 Expenses'!$B:$B,$F22,'🧾 Expenses'!$A:$A,"&gt;="&amp;DATE($D$6,1,1),'🧾 Expenses'!$A:$A,"&lt;="&amp;DATE($D$6,12,31)))</f>
        <v>3842.25</v>
      </c>
      <c r="H22" s="41" t="str">
        <f t="shared" ref="H22:H26" si="2">IF(N($G22)&lt;=0,"",REPT("■",MAX(1,MIN(13,ROUND(IF(MAX($G$22:$G$26)=0,0,$G22/MAX($G$22:$G$26))*13,0)))))</f>
        <v>■■■■■■■■■■■■■</v>
      </c>
    </row>
    <row r="23" ht="19.5" customHeight="1">
      <c r="B23" s="36" t="str">
        <f>TEXT(DATE($D$6,2,1),"mmmm")</f>
        <v>February</v>
      </c>
      <c r="C23" s="38">
        <f>SUMIFS('💵 Income'!$G:$G,'💵 Income'!$A:$A,"&gt;="&amp;DATE($D$6,2,1),'💵 Income'!$A:$A,"&lt;"&amp;DATE($D$6,2+1,1))+SUMIFS('💵 Income'!$H:$H,'💵 Income'!$A:$A,"&gt;="&amp;DATE($D$6,2,1),'💵 Income'!$A:$A,"&lt;"&amp;DATE($D$6,2+1,1))</f>
        <v>1170</v>
      </c>
      <c r="D23" s="41" t="str">
        <f t="shared" si="1"/>
        <v>■■■■■■■■■■</v>
      </c>
      <c r="F23" s="36" t="str">
        <f>'🔧 Settings'!$B$8</f>
        <v>Harbour Studio</v>
      </c>
      <c r="G23" s="38">
        <f>IF($F23="","",SUMIFS('💵 Income'!$L:$L,'💵 Income'!$B:$B,$F23,'💵 Income'!$A:$A,"&gt;="&amp;DATE($D$6,1,1),'💵 Income'!$A:$A,"&lt;="&amp;DATE($D$6,12,31))-SUMIFS('🧾 Expenses'!$G:$G,'🧾 Expenses'!$B:$B,$F23,'🧾 Expenses'!$A:$A,"&gt;="&amp;DATE($D$6,1,1),'🧾 Expenses'!$A:$A,"&lt;="&amp;DATE($D$6,12,31)))</f>
        <v>868.8</v>
      </c>
      <c r="H23" s="41" t="str">
        <f t="shared" si="2"/>
        <v>■■■</v>
      </c>
    </row>
    <row r="24" ht="19.5" customHeight="1">
      <c r="B24" s="36" t="str">
        <f>TEXT(DATE($D$6,3,1),"mmmm")</f>
        <v>March</v>
      </c>
      <c r="C24" s="38">
        <f>SUMIFS('💵 Income'!$G:$G,'💵 Income'!$A:$A,"&gt;="&amp;DATE($D$6,3,1),'💵 Income'!$A:$A,"&lt;"&amp;DATE($D$6,3+1,1))+SUMIFS('💵 Income'!$H:$H,'💵 Income'!$A:$A,"&gt;="&amp;DATE($D$6,3,1),'💵 Income'!$A:$A,"&lt;"&amp;DATE($D$6,3+1,1))</f>
        <v>1015</v>
      </c>
      <c r="D24" s="41" t="str">
        <f t="shared" si="1"/>
        <v>■■■■■■■■■</v>
      </c>
      <c r="F24" s="36" t="str">
        <f>'🔧 Settings'!$B$9</f>
        <v/>
      </c>
      <c r="G24" s="38" t="str">
        <f>IF($F24="","",SUMIFS('💵 Income'!$L:$L,'💵 Income'!$B:$B,$F24,'💵 Income'!$A:$A,"&gt;="&amp;DATE($D$6,1,1),'💵 Income'!$A:$A,"&lt;="&amp;DATE($D$6,12,31))-SUMIFS('🧾 Expenses'!$G:$G,'🧾 Expenses'!$B:$B,$F24,'🧾 Expenses'!$A:$A,"&gt;="&amp;DATE($D$6,1,1),'🧾 Expenses'!$A:$A,"&lt;="&amp;DATE($D$6,12,31)))</f>
        <v/>
      </c>
      <c r="H24" s="41" t="str">
        <f t="shared" si="2"/>
        <v/>
      </c>
    </row>
    <row r="25" ht="19.5" customHeight="1">
      <c r="B25" s="36" t="str">
        <f>TEXT(DATE($D$6,4,1),"mmmm")</f>
        <v>April</v>
      </c>
      <c r="C25" s="38">
        <f>SUMIFS('💵 Income'!$G:$G,'💵 Income'!$A:$A,"&gt;="&amp;DATE($D$6,4,1),'💵 Income'!$A:$A,"&lt;"&amp;DATE($D$6,4+1,1))+SUMIFS('💵 Income'!$H:$H,'💵 Income'!$A:$A,"&gt;="&amp;DATE($D$6,4,1),'💵 Income'!$A:$A,"&lt;"&amp;DATE($D$6,4+1,1))</f>
        <v>515</v>
      </c>
      <c r="D25" s="41" t="str">
        <f t="shared" si="1"/>
        <v>■■■■</v>
      </c>
      <c r="F25" s="36" t="str">
        <f>'🔧 Settings'!$B$10</f>
        <v/>
      </c>
      <c r="G25" s="38" t="str">
        <f>IF($F25="","",SUMIFS('💵 Income'!$L:$L,'💵 Income'!$B:$B,$F25,'💵 Income'!$A:$A,"&gt;="&amp;DATE($D$6,1,1),'💵 Income'!$A:$A,"&lt;="&amp;DATE($D$6,12,31))-SUMIFS('🧾 Expenses'!$G:$G,'🧾 Expenses'!$B:$B,$F25,'🧾 Expenses'!$A:$A,"&gt;="&amp;DATE($D$6,1,1),'🧾 Expenses'!$A:$A,"&lt;="&amp;DATE($D$6,12,31)))</f>
        <v/>
      </c>
      <c r="H25" s="41" t="str">
        <f t="shared" si="2"/>
        <v/>
      </c>
    </row>
    <row r="26" ht="19.5" customHeight="1">
      <c r="B26" s="36" t="str">
        <f>TEXT(DATE($D$6,5,1),"mmmm")</f>
        <v>May</v>
      </c>
      <c r="C26" s="38">
        <f>SUMIFS('💵 Income'!$G:$G,'💵 Income'!$A:$A,"&gt;="&amp;DATE($D$6,5,1),'💵 Income'!$A:$A,"&lt;"&amp;DATE($D$6,5+1,1))+SUMIFS('💵 Income'!$H:$H,'💵 Income'!$A:$A,"&gt;="&amp;DATE($D$6,5,1),'💵 Income'!$A:$A,"&lt;"&amp;DATE($D$6,5+1,1))</f>
        <v>910</v>
      </c>
      <c r="D26" s="41" t="str">
        <f t="shared" si="1"/>
        <v>■■■■■■■■</v>
      </c>
      <c r="F26" s="36" t="str">
        <f>'🔧 Settings'!$B$11</f>
        <v/>
      </c>
      <c r="G26" s="38" t="str">
        <f>IF($F26="","",SUMIFS('💵 Income'!$L:$L,'💵 Income'!$B:$B,$F26,'💵 Income'!$A:$A,"&gt;="&amp;DATE($D$6,1,1),'💵 Income'!$A:$A,"&lt;="&amp;DATE($D$6,12,31))-SUMIFS('🧾 Expenses'!$G:$G,'🧾 Expenses'!$B:$B,$F26,'🧾 Expenses'!$A:$A,"&gt;="&amp;DATE($D$6,1,1),'🧾 Expenses'!$A:$A,"&lt;="&amp;DATE($D$6,12,31)))</f>
        <v/>
      </c>
      <c r="H26" s="41" t="str">
        <f t="shared" si="2"/>
        <v/>
      </c>
    </row>
    <row r="27" ht="19.5" customHeight="1">
      <c r="B27" s="36" t="str">
        <f>TEXT(DATE($D$6,6,1),"mmmm")</f>
        <v>June</v>
      </c>
      <c r="C27" s="38">
        <f>SUMIFS('💵 Income'!$G:$G,'💵 Income'!$A:$A,"&gt;="&amp;DATE($D$6,6,1),'💵 Income'!$A:$A,"&lt;"&amp;DATE($D$6,6+1,1))+SUMIFS('💵 Income'!$H:$H,'💵 Income'!$A:$A,"&gt;="&amp;DATE($D$6,6,1),'💵 Income'!$A:$A,"&lt;"&amp;DATE($D$6,6+1,1))</f>
        <v>1495</v>
      </c>
      <c r="D27" s="41" t="str">
        <f t="shared" si="1"/>
        <v>■■■■■■■■■■■■■</v>
      </c>
    </row>
    <row r="28" ht="19.5" customHeight="1">
      <c r="B28" s="36" t="str">
        <f>TEXT(DATE($D$6,7,1),"mmmm")</f>
        <v>July</v>
      </c>
      <c r="C28" s="38">
        <f>SUMIFS('💵 Income'!$G:$G,'💵 Income'!$A:$A,"&gt;="&amp;DATE($D$6,7,1),'💵 Income'!$A:$A,"&lt;"&amp;DATE($D$6,7+1,1))+SUMIFS('💵 Income'!$H:$H,'💵 Income'!$A:$A,"&gt;="&amp;DATE($D$6,7,1),'💵 Income'!$A:$A,"&lt;"&amp;DATE($D$6,7+1,1))</f>
        <v>575</v>
      </c>
      <c r="D28" s="41" t="str">
        <f t="shared" si="1"/>
        <v>■■■■■</v>
      </c>
    </row>
    <row r="29" ht="19.5" customHeight="1">
      <c r="B29" s="36" t="str">
        <f>TEXT(DATE($D$6,8,1),"mmmm")</f>
        <v>August</v>
      </c>
      <c r="C29" s="38">
        <f>SUMIFS('💵 Income'!$G:$G,'💵 Income'!$A:$A,"&gt;="&amp;DATE($D$6,8,1),'💵 Income'!$A:$A,"&lt;"&amp;DATE($D$6,8+1,1))+SUMIFS('💵 Income'!$H:$H,'💵 Income'!$A:$A,"&gt;="&amp;DATE($D$6,8,1),'💵 Income'!$A:$A,"&lt;"&amp;DATE($D$6,8+1,1))</f>
        <v>975</v>
      </c>
      <c r="D29" s="41" t="str">
        <f t="shared" si="1"/>
        <v>■■■■■■■■</v>
      </c>
    </row>
    <row r="30" ht="19.5" customHeight="1">
      <c r="B30" s="36" t="str">
        <f>TEXT(DATE($D$6,9,1),"mmmm")</f>
        <v>September</v>
      </c>
      <c r="C30" s="38">
        <f>SUMIFS('💵 Income'!$G:$G,'💵 Income'!$A:$A,"&gt;="&amp;DATE($D$6,9,1),'💵 Income'!$A:$A,"&lt;"&amp;DATE($D$6,9+1,1))+SUMIFS('💵 Income'!$H:$H,'💵 Income'!$A:$A,"&gt;="&amp;DATE($D$6,9,1),'💵 Income'!$A:$A,"&lt;"&amp;DATE($D$6,9+1,1))</f>
        <v>0</v>
      </c>
      <c r="D30" s="41" t="str">
        <f t="shared" si="1"/>
        <v/>
      </c>
    </row>
    <row r="31" ht="19.5" customHeight="1">
      <c r="B31" s="36" t="str">
        <f>TEXT(DATE($D$6,10,1),"mmmm")</f>
        <v>October</v>
      </c>
      <c r="C31" s="38">
        <f>SUMIFS('💵 Income'!$G:$G,'💵 Income'!$A:$A,"&gt;="&amp;DATE($D$6,10,1),'💵 Income'!$A:$A,"&lt;"&amp;DATE($D$6,10+1,1))+SUMIFS('💵 Income'!$H:$H,'💵 Income'!$A:$A,"&gt;="&amp;DATE($D$6,10,1),'💵 Income'!$A:$A,"&lt;"&amp;DATE($D$6,10+1,1))</f>
        <v>0</v>
      </c>
      <c r="D31" s="41" t="str">
        <f t="shared" si="1"/>
        <v/>
      </c>
    </row>
    <row r="32" ht="19.5" customHeight="1">
      <c r="B32" s="36" t="str">
        <f>TEXT(DATE($D$6,11,1),"mmmm")</f>
        <v>November</v>
      </c>
      <c r="C32" s="38">
        <f>SUMIFS('💵 Income'!$G:$G,'💵 Income'!$A:$A,"&gt;="&amp;DATE($D$6,11,1),'💵 Income'!$A:$A,"&lt;"&amp;DATE($D$6,11+1,1))+SUMIFS('💵 Income'!$H:$H,'💵 Income'!$A:$A,"&gt;="&amp;DATE($D$6,11,1),'💵 Income'!$A:$A,"&lt;"&amp;DATE($D$6,11+1,1))</f>
        <v>0</v>
      </c>
      <c r="D32" s="41" t="str">
        <f t="shared" si="1"/>
        <v/>
      </c>
    </row>
    <row r="33" ht="19.5" customHeight="1">
      <c r="B33" s="36" t="str">
        <f>TEXT(DATE($D$6,12,1),"mmmm")</f>
        <v>December</v>
      </c>
      <c r="C33" s="38">
        <f>SUMIFS('💵 Income'!$G:$G,'💵 Income'!$A:$A,"&gt;="&amp;DATE($D$6,12,1),'💵 Income'!$A:$A,"&lt;"&amp;DATE($D$6,12+1,1))+SUMIFS('💵 Income'!$H:$H,'💵 Income'!$A:$A,"&gt;="&amp;DATE($D$6,12,1),'💵 Income'!$A:$A,"&lt;"&amp;DATE($D$6,12+1,1))</f>
        <v>0</v>
      </c>
      <c r="D33" s="41" t="str">
        <f t="shared" si="1"/>
        <v/>
      </c>
    </row>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B2:H2"/>
    <mergeCell ref="B3:H3"/>
    <mergeCell ref="B8:H9"/>
  </mergeCells>
  <printOptions/>
  <pageMargins bottom="1.0" footer="0.0" header="0.0" left="0.75" right="0.75" top="1.0"/>
  <pageSetup fitToHeight="0"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E6EEEA"/>
    <pageSetUpPr fitToPage="1"/>
  </sheetPr>
  <sheetViews>
    <sheetView workbookViewId="0">
      <pane ySplit="1.0" topLeftCell="A2" activePane="bottomLeft" state="frozen"/>
      <selection activeCell="B3" sqref="B3" pane="bottomLeft"/>
    </sheetView>
  </sheetViews>
  <sheetFormatPr customHeight="1" defaultColWidth="14.43" defaultRowHeight="15.0"/>
  <cols>
    <col customWidth="1" min="1" max="1" width="13.0"/>
    <col customWidth="1" min="2" max="2" width="22.0"/>
    <col customWidth="1" min="3" max="3" width="16.0"/>
    <col customWidth="1" min="4" max="4" width="20.0"/>
    <col customWidth="1" min="5" max="5" width="12.0"/>
    <col customWidth="1" min="6" max="6" width="8.0"/>
    <col customWidth="1" min="7" max="7" width="15.0"/>
    <col customWidth="1" min="8" max="8" width="14.0"/>
    <col customWidth="1" min="9" max="9" width="11.0"/>
    <col customWidth="1" min="10" max="11" width="17.0"/>
    <col customWidth="1" min="12" max="12" width="14.0"/>
    <col customWidth="1" min="13" max="13" width="34.0"/>
    <col customWidth="1" min="14" max="26" width="8.71"/>
  </cols>
  <sheetData>
    <row r="1" ht="25.5" customHeight="1">
      <c r="A1" s="1" t="s">
        <v>0</v>
      </c>
      <c r="B1" s="1" t="s">
        <v>4</v>
      </c>
      <c r="C1" s="1" t="s">
        <v>5</v>
      </c>
      <c r="D1" s="1" t="s">
        <v>6</v>
      </c>
      <c r="E1" s="1" t="s">
        <v>7</v>
      </c>
      <c r="F1" s="1" t="s">
        <v>8</v>
      </c>
      <c r="G1" s="1" t="s">
        <v>9</v>
      </c>
      <c r="H1" s="1" t="s">
        <v>10</v>
      </c>
      <c r="I1" s="1" t="s">
        <v>11</v>
      </c>
      <c r="J1" s="1" t="s">
        <v>12</v>
      </c>
      <c r="K1" s="1" t="s">
        <v>13</v>
      </c>
      <c r="L1" s="1" t="s">
        <v>14</v>
      </c>
      <c r="M1" s="1" t="s">
        <v>15</v>
      </c>
    </row>
    <row r="2">
      <c r="A2" s="6">
        <f>DATE(YEAR(TODAY()),1,12)</f>
        <v>46034</v>
      </c>
      <c r="B2" s="9" t="s">
        <v>27</v>
      </c>
      <c r="C2" s="9" t="s">
        <v>29</v>
      </c>
      <c r="D2" s="9" t="s">
        <v>30</v>
      </c>
      <c r="E2" s="6">
        <f>DATE(YEAR(TODAY()),1,8)</f>
        <v>46030</v>
      </c>
      <c r="F2" s="14">
        <v>4.0</v>
      </c>
      <c r="G2" s="12">
        <v>620.0</v>
      </c>
      <c r="H2" s="12">
        <v>85.0</v>
      </c>
      <c r="I2" s="16"/>
      <c r="J2" s="12">
        <f>IF($G2="","",ROUND(($G2+$H2)*IF($I2="",'🔧 Settings'!$E$7,$I2),2))</f>
        <v>21.15</v>
      </c>
      <c r="K2" s="12">
        <v>41.2</v>
      </c>
      <c r="L2" s="25">
        <f t="shared" ref="L2:L600" si="1">IF($G2="","",ROUND($G2+$H2-$J2,2))</f>
        <v>683.85</v>
      </c>
      <c r="M2" s="9"/>
    </row>
    <row r="3">
      <c r="A3" s="6">
        <f>DATE(YEAR(TODAY()),1,27)</f>
        <v>46049</v>
      </c>
      <c r="B3" s="9" t="s">
        <v>48</v>
      </c>
      <c r="C3" s="9" t="s">
        <v>29</v>
      </c>
      <c r="D3" s="9" t="s">
        <v>49</v>
      </c>
      <c r="E3" s="6">
        <f>DATE(YEAR(TODAY()),1,23)</f>
        <v>46045</v>
      </c>
      <c r="F3" s="14">
        <v>3.0</v>
      </c>
      <c r="G3" s="12">
        <v>345.0</v>
      </c>
      <c r="H3" s="12">
        <v>55.0</v>
      </c>
      <c r="I3" s="16"/>
      <c r="J3" s="12">
        <f>IF($G3="","",ROUND(($G3+$H3)*IF($I3="",'🔧 Settings'!$E$7,$I3),2))</f>
        <v>12</v>
      </c>
      <c r="K3" s="12">
        <v>22.4</v>
      </c>
      <c r="L3" s="25">
        <f t="shared" si="1"/>
        <v>388</v>
      </c>
      <c r="M3" s="9"/>
    </row>
    <row r="4">
      <c r="A4" s="6">
        <f>DATE(YEAR(TODAY()),2,9)</f>
        <v>46062</v>
      </c>
      <c r="B4" s="9" t="s">
        <v>27</v>
      </c>
      <c r="C4" s="9" t="s">
        <v>56</v>
      </c>
      <c r="D4" s="9" t="s">
        <v>57</v>
      </c>
      <c r="E4" s="6">
        <f>DATE(YEAR(TODAY()),2,5)</f>
        <v>46058</v>
      </c>
      <c r="F4" s="14">
        <v>5.0</v>
      </c>
      <c r="G4" s="12">
        <v>800.0</v>
      </c>
      <c r="H4" s="12">
        <v>85.0</v>
      </c>
      <c r="I4" s="16">
        <v>0.0</v>
      </c>
      <c r="J4" s="12">
        <f>IF($G4="","",ROUND(($G4+$H4)*IF($I4="",'🔧 Settings'!$E$7,$I4),2))</f>
        <v>0</v>
      </c>
      <c r="K4" s="12">
        <v>49.0</v>
      </c>
      <c r="L4" s="25">
        <f t="shared" si="1"/>
        <v>885</v>
      </c>
      <c r="M4" s="9" t="s">
        <v>60</v>
      </c>
    </row>
    <row r="5">
      <c r="A5" s="6">
        <f>DATE(YEAR(TODAY()),2,24)</f>
        <v>46077</v>
      </c>
      <c r="B5" s="9" t="s">
        <v>48</v>
      </c>
      <c r="C5" s="9" t="s">
        <v>63</v>
      </c>
      <c r="D5" s="9" t="s">
        <v>64</v>
      </c>
      <c r="E5" s="6">
        <f>DATE(YEAR(TODAY()),2,20)</f>
        <v>46073</v>
      </c>
      <c r="F5" s="14">
        <v>2.0</v>
      </c>
      <c r="G5" s="12">
        <v>230.0</v>
      </c>
      <c r="H5" s="12">
        <v>55.0</v>
      </c>
      <c r="I5" s="16">
        <v>0.05</v>
      </c>
      <c r="J5" s="12">
        <f>IF($G5="","",ROUND(($G5+$H5)*IF($I5="",'🔧 Settings'!$E$7,$I5),2))</f>
        <v>14.25</v>
      </c>
      <c r="K5" s="12">
        <v>15.6</v>
      </c>
      <c r="L5" s="25">
        <f t="shared" si="1"/>
        <v>270.75</v>
      </c>
      <c r="M5" s="9"/>
    </row>
    <row r="6">
      <c r="A6" s="6">
        <f>DATE(YEAR(TODAY()),3,18)</f>
        <v>46099</v>
      </c>
      <c r="B6" s="9" t="s">
        <v>27</v>
      </c>
      <c r="C6" s="9" t="s">
        <v>29</v>
      </c>
      <c r="D6" s="9" t="s">
        <v>73</v>
      </c>
      <c r="E6" s="6">
        <f>DATE(YEAR(TODAY()),3,13)</f>
        <v>46094</v>
      </c>
      <c r="F6" s="14">
        <v>6.0</v>
      </c>
      <c r="G6" s="12">
        <v>930.0</v>
      </c>
      <c r="H6" s="12">
        <v>85.0</v>
      </c>
      <c r="I6" s="16"/>
      <c r="J6" s="12">
        <f>IF($G6="","",ROUND(($G6+$H6)*IF($I6="",'🔧 Settings'!$E$7,$I6),2))</f>
        <v>30.45</v>
      </c>
      <c r="K6" s="12">
        <v>55.8</v>
      </c>
      <c r="L6" s="25">
        <f t="shared" si="1"/>
        <v>984.55</v>
      </c>
      <c r="M6" s="9"/>
    </row>
    <row r="7">
      <c r="A7" s="6">
        <f>DATE(YEAR(TODAY()),4,6)</f>
        <v>46118</v>
      </c>
      <c r="B7" s="9" t="s">
        <v>48</v>
      </c>
      <c r="C7" s="9" t="s">
        <v>29</v>
      </c>
      <c r="D7" s="9" t="s">
        <v>76</v>
      </c>
      <c r="E7" s="6">
        <f>DATE(YEAR(TODAY()),4,2)</f>
        <v>46114</v>
      </c>
      <c r="F7" s="14">
        <v>4.0</v>
      </c>
      <c r="G7" s="12">
        <v>460.0</v>
      </c>
      <c r="H7" s="12">
        <v>55.0</v>
      </c>
      <c r="I7" s="16"/>
      <c r="J7" s="12">
        <f>IF($G7="","",ROUND(($G7+$H7)*IF($I7="",'🔧 Settings'!$E$7,$I7),2))</f>
        <v>15.45</v>
      </c>
      <c r="K7" s="12">
        <v>28.1</v>
      </c>
      <c r="L7" s="25">
        <f t="shared" si="1"/>
        <v>499.55</v>
      </c>
      <c r="M7" s="9"/>
    </row>
    <row r="8">
      <c r="A8" s="6">
        <f>DATE(YEAR(TODAY()),5,11)</f>
        <v>46153</v>
      </c>
      <c r="B8" s="9" t="s">
        <v>27</v>
      </c>
      <c r="C8" s="9" t="s">
        <v>29</v>
      </c>
      <c r="D8" s="9" t="s">
        <v>90</v>
      </c>
      <c r="E8" s="6">
        <f>DATE(YEAR(TODAY()),5,6)</f>
        <v>46148</v>
      </c>
      <c r="F8" s="14">
        <v>5.0</v>
      </c>
      <c r="G8" s="12">
        <v>825.0</v>
      </c>
      <c r="H8" s="12">
        <v>85.0</v>
      </c>
      <c r="I8" s="16"/>
      <c r="J8" s="12">
        <f>IF($G8="","",ROUND(($G8+$H8)*IF($I8="",'🔧 Settings'!$E$7,$I8),2))</f>
        <v>27.3</v>
      </c>
      <c r="K8" s="12">
        <v>50.4</v>
      </c>
      <c r="L8" s="25">
        <f t="shared" si="1"/>
        <v>882.7</v>
      </c>
      <c r="M8" s="9" t="s">
        <v>92</v>
      </c>
    </row>
    <row r="9">
      <c r="A9" s="6">
        <f>DATE(YEAR(TODAY()),6,2)</f>
        <v>46175</v>
      </c>
      <c r="B9" s="9" t="s">
        <v>48</v>
      </c>
      <c r="C9" s="9" t="s">
        <v>94</v>
      </c>
      <c r="D9" s="9" t="s">
        <v>95</v>
      </c>
      <c r="E9" s="6">
        <f>DATE(YEAR(TODAY()),5,29)</f>
        <v>46171</v>
      </c>
      <c r="F9" s="14">
        <v>4.0</v>
      </c>
      <c r="G9" s="12">
        <v>480.0</v>
      </c>
      <c r="H9" s="12">
        <v>55.0</v>
      </c>
      <c r="I9" s="16">
        <v>0.15</v>
      </c>
      <c r="J9" s="12">
        <f>IF($G9="","",ROUND(($G9+$H9)*IF($I9="",'🔧 Settings'!$E$7,$I9),2))</f>
        <v>80.25</v>
      </c>
      <c r="K9" s="12">
        <v>30.2</v>
      </c>
      <c r="L9" s="25">
        <f t="shared" si="1"/>
        <v>454.75</v>
      </c>
      <c r="M9" s="9" t="s">
        <v>99</v>
      </c>
    </row>
    <row r="10">
      <c r="A10" s="6">
        <f>DATE(YEAR(TODAY()),6,29)</f>
        <v>46202</v>
      </c>
      <c r="B10" s="9" t="s">
        <v>27</v>
      </c>
      <c r="C10" s="9" t="s">
        <v>29</v>
      </c>
      <c r="D10" s="9" t="s">
        <v>102</v>
      </c>
      <c r="E10" s="6">
        <f>DATE(YEAR(TODAY()),6,24)</f>
        <v>46197</v>
      </c>
      <c r="F10" s="14">
        <v>5.0</v>
      </c>
      <c r="G10" s="12">
        <v>875.0</v>
      </c>
      <c r="H10" s="12">
        <v>85.0</v>
      </c>
      <c r="I10" s="16"/>
      <c r="J10" s="12">
        <f>IF($G10="","",ROUND(($G10+$H10)*IF($I10="",'🔧 Settings'!$E$7,$I10),2))</f>
        <v>28.8</v>
      </c>
      <c r="K10" s="12">
        <v>52.6</v>
      </c>
      <c r="L10" s="25">
        <f t="shared" si="1"/>
        <v>931.2</v>
      </c>
      <c r="M10" s="9"/>
    </row>
    <row r="11">
      <c r="A11" s="6">
        <f>DATE(YEAR(TODAY()),7,21)</f>
        <v>46224</v>
      </c>
      <c r="B11" s="9" t="s">
        <v>48</v>
      </c>
      <c r="C11" s="9" t="s">
        <v>29</v>
      </c>
      <c r="D11" s="9" t="s">
        <v>106</v>
      </c>
      <c r="E11" s="6">
        <f>DATE(YEAR(TODAY()),7,17)</f>
        <v>46220</v>
      </c>
      <c r="F11" s="14">
        <v>4.0</v>
      </c>
      <c r="G11" s="12">
        <v>520.0</v>
      </c>
      <c r="H11" s="12">
        <v>55.0</v>
      </c>
      <c r="I11" s="16"/>
      <c r="J11" s="12">
        <f>IF($G11="","",ROUND(($G11+$H11)*IF($I11="",'🔧 Settings'!$E$7,$I11),2))</f>
        <v>17.25</v>
      </c>
      <c r="K11" s="12">
        <v>31.4</v>
      </c>
      <c r="L11" s="25">
        <f t="shared" si="1"/>
        <v>557.75</v>
      </c>
      <c r="M11" s="9"/>
    </row>
    <row r="12">
      <c r="A12" s="6">
        <f>DATE(YEAR(TODAY()),8,8)</f>
        <v>46242</v>
      </c>
      <c r="B12" s="9" t="s">
        <v>27</v>
      </c>
      <c r="C12" s="9" t="s">
        <v>29</v>
      </c>
      <c r="D12" s="9" t="s">
        <v>109</v>
      </c>
      <c r="E12" s="6">
        <f>DATE(YEAR(TODAY()),8,3)</f>
        <v>46237</v>
      </c>
      <c r="F12" s="14">
        <v>5.0</v>
      </c>
      <c r="G12" s="12">
        <v>890.0</v>
      </c>
      <c r="H12" s="12">
        <v>85.0</v>
      </c>
      <c r="I12" s="16"/>
      <c r="J12" s="12">
        <f>IF($G12="","",ROUND(($G12+$H12)*IF($I12="",'🔧 Settings'!$E$7,$I12),2))</f>
        <v>29.25</v>
      </c>
      <c r="K12" s="12">
        <v>53.3</v>
      </c>
      <c r="L12" s="25">
        <f t="shared" si="1"/>
        <v>945.75</v>
      </c>
      <c r="M12" s="9"/>
    </row>
    <row r="13">
      <c r="A13" s="6"/>
      <c r="B13" s="9"/>
      <c r="C13" s="9"/>
      <c r="D13" s="9"/>
      <c r="E13" s="6"/>
      <c r="F13" s="14"/>
      <c r="G13" s="12"/>
      <c r="H13" s="12"/>
      <c r="I13" s="16"/>
      <c r="J13" s="12" t="str">
        <f>IF($G13="","",ROUND(($G13+$H13)*IF($I13="",'🔧 Settings'!$E$7,$I13),2))</f>
        <v/>
      </c>
      <c r="K13" s="12"/>
      <c r="L13" s="25" t="str">
        <f t="shared" si="1"/>
        <v/>
      </c>
      <c r="M13" s="9"/>
    </row>
    <row r="14">
      <c r="A14" s="6"/>
      <c r="B14" s="9"/>
      <c r="C14" s="9"/>
      <c r="D14" s="9"/>
      <c r="E14" s="6"/>
      <c r="F14" s="14"/>
      <c r="G14" s="12"/>
      <c r="H14" s="12"/>
      <c r="I14" s="16"/>
      <c r="J14" s="12" t="str">
        <f>IF($G14="","",ROUND(($G14+$H14)*IF($I14="",'🔧 Settings'!$E$7,$I14),2))</f>
        <v/>
      </c>
      <c r="K14" s="12"/>
      <c r="L14" s="25" t="str">
        <f t="shared" si="1"/>
        <v/>
      </c>
      <c r="M14" s="9"/>
    </row>
    <row r="15">
      <c r="A15" s="6"/>
      <c r="B15" s="9"/>
      <c r="C15" s="9"/>
      <c r="D15" s="9"/>
      <c r="E15" s="6"/>
      <c r="F15" s="14"/>
      <c r="G15" s="12"/>
      <c r="H15" s="12"/>
      <c r="I15" s="16"/>
      <c r="J15" s="12" t="str">
        <f>IF($G15="","",ROUND(($G15+$H15)*IF($I15="",'🔧 Settings'!$E$7,$I15),2))</f>
        <v/>
      </c>
      <c r="K15" s="12"/>
      <c r="L15" s="25" t="str">
        <f t="shared" si="1"/>
        <v/>
      </c>
      <c r="M15" s="9"/>
    </row>
    <row r="16">
      <c r="A16" s="6"/>
      <c r="B16" s="9"/>
      <c r="C16" s="9"/>
      <c r="D16" s="9"/>
      <c r="E16" s="6"/>
      <c r="F16" s="14"/>
      <c r="G16" s="12"/>
      <c r="H16" s="12"/>
      <c r="I16" s="16"/>
      <c r="J16" s="12" t="str">
        <f>IF($G16="","",ROUND(($G16+$H16)*IF($I16="",'🔧 Settings'!$E$7,$I16),2))</f>
        <v/>
      </c>
      <c r="K16" s="12"/>
      <c r="L16" s="25" t="str">
        <f t="shared" si="1"/>
        <v/>
      </c>
      <c r="M16" s="9"/>
    </row>
    <row r="17">
      <c r="A17" s="6"/>
      <c r="B17" s="9"/>
      <c r="C17" s="9"/>
      <c r="D17" s="9"/>
      <c r="E17" s="6"/>
      <c r="F17" s="14"/>
      <c r="G17" s="12"/>
      <c r="H17" s="12"/>
      <c r="I17" s="16"/>
      <c r="J17" s="12" t="str">
        <f>IF($G17="","",ROUND(($G17+$H17)*IF($I17="",'🔧 Settings'!$E$7,$I17),2))</f>
        <v/>
      </c>
      <c r="K17" s="12"/>
      <c r="L17" s="25" t="str">
        <f t="shared" si="1"/>
        <v/>
      </c>
      <c r="M17" s="9"/>
    </row>
    <row r="18">
      <c r="A18" s="6"/>
      <c r="B18" s="9"/>
      <c r="C18" s="9"/>
      <c r="D18" s="9"/>
      <c r="E18" s="6"/>
      <c r="F18" s="14"/>
      <c r="G18" s="12"/>
      <c r="H18" s="12"/>
      <c r="I18" s="16"/>
      <c r="J18" s="12" t="str">
        <f>IF($G18="","",ROUND(($G18+$H18)*IF($I18="",'🔧 Settings'!$E$7,$I18),2))</f>
        <v/>
      </c>
      <c r="K18" s="12"/>
      <c r="L18" s="25" t="str">
        <f t="shared" si="1"/>
        <v/>
      </c>
      <c r="M18" s="9"/>
    </row>
    <row r="19">
      <c r="A19" s="6"/>
      <c r="B19" s="9"/>
      <c r="C19" s="9"/>
      <c r="D19" s="9"/>
      <c r="E19" s="6"/>
      <c r="F19" s="14"/>
      <c r="G19" s="12"/>
      <c r="H19" s="12"/>
      <c r="I19" s="16"/>
      <c r="J19" s="12" t="str">
        <f>IF($G19="","",ROUND(($G19+$H19)*IF($I19="",'🔧 Settings'!$E$7,$I19),2))</f>
        <v/>
      </c>
      <c r="K19" s="12"/>
      <c r="L19" s="25" t="str">
        <f t="shared" si="1"/>
        <v/>
      </c>
      <c r="M19" s="9"/>
    </row>
    <row r="20">
      <c r="A20" s="6"/>
      <c r="B20" s="9"/>
      <c r="C20" s="9"/>
      <c r="D20" s="9"/>
      <c r="E20" s="6"/>
      <c r="F20" s="14"/>
      <c r="G20" s="12"/>
      <c r="H20" s="12"/>
      <c r="I20" s="16"/>
      <c r="J20" s="12" t="str">
        <f>IF($G20="","",ROUND(($G20+$H20)*IF($I20="",'🔧 Settings'!$E$7,$I20),2))</f>
        <v/>
      </c>
      <c r="K20" s="12"/>
      <c r="L20" s="25" t="str">
        <f t="shared" si="1"/>
        <v/>
      </c>
      <c r="M20" s="9"/>
    </row>
    <row r="21" ht="15.75" customHeight="1">
      <c r="A21" s="6"/>
      <c r="B21" s="9"/>
      <c r="C21" s="9"/>
      <c r="D21" s="9"/>
      <c r="E21" s="6"/>
      <c r="F21" s="14"/>
      <c r="G21" s="12"/>
      <c r="H21" s="12"/>
      <c r="I21" s="16"/>
      <c r="J21" s="12" t="str">
        <f>IF($G21="","",ROUND(($G21+$H21)*IF($I21="",'🔧 Settings'!$E$7,$I21),2))</f>
        <v/>
      </c>
      <c r="K21" s="12"/>
      <c r="L21" s="25" t="str">
        <f t="shared" si="1"/>
        <v/>
      </c>
      <c r="M21" s="9"/>
    </row>
    <row r="22" ht="15.75" customHeight="1">
      <c r="A22" s="6"/>
      <c r="B22" s="9"/>
      <c r="C22" s="9"/>
      <c r="D22" s="9"/>
      <c r="E22" s="6"/>
      <c r="F22" s="14"/>
      <c r="G22" s="12"/>
      <c r="H22" s="12"/>
      <c r="I22" s="16"/>
      <c r="J22" s="12" t="str">
        <f>IF($G22="","",ROUND(($G22+$H22)*IF($I22="",'🔧 Settings'!$E$7,$I22),2))</f>
        <v/>
      </c>
      <c r="K22" s="12"/>
      <c r="L22" s="25" t="str">
        <f t="shared" si="1"/>
        <v/>
      </c>
      <c r="M22" s="9"/>
    </row>
    <row r="23" ht="15.75" customHeight="1">
      <c r="A23" s="6"/>
      <c r="B23" s="9"/>
      <c r="C23" s="9"/>
      <c r="D23" s="9"/>
      <c r="E23" s="6"/>
      <c r="F23" s="14"/>
      <c r="G23" s="12"/>
      <c r="H23" s="12"/>
      <c r="I23" s="16"/>
      <c r="J23" s="12" t="str">
        <f>IF($G23="","",ROUND(($G23+$H23)*IF($I23="",'🔧 Settings'!$E$7,$I23),2))</f>
        <v/>
      </c>
      <c r="K23" s="12"/>
      <c r="L23" s="25" t="str">
        <f t="shared" si="1"/>
        <v/>
      </c>
      <c r="M23" s="9"/>
    </row>
    <row r="24" ht="15.75" customHeight="1">
      <c r="A24" s="6"/>
      <c r="B24" s="9"/>
      <c r="C24" s="9"/>
      <c r="D24" s="9"/>
      <c r="E24" s="6"/>
      <c r="F24" s="14"/>
      <c r="G24" s="12"/>
      <c r="H24" s="12"/>
      <c r="I24" s="16"/>
      <c r="J24" s="12" t="str">
        <f>IF($G24="","",ROUND(($G24+$H24)*IF($I24="",'🔧 Settings'!$E$7,$I24),2))</f>
        <v/>
      </c>
      <c r="K24" s="12"/>
      <c r="L24" s="25" t="str">
        <f t="shared" si="1"/>
        <v/>
      </c>
      <c r="M24" s="9"/>
    </row>
    <row r="25" ht="15.75" customHeight="1">
      <c r="A25" s="6"/>
      <c r="B25" s="9"/>
      <c r="C25" s="9"/>
      <c r="D25" s="9"/>
      <c r="E25" s="6"/>
      <c r="F25" s="14"/>
      <c r="G25" s="12"/>
      <c r="H25" s="12"/>
      <c r="I25" s="16"/>
      <c r="J25" s="12" t="str">
        <f>IF($G25="","",ROUND(($G25+$H25)*IF($I25="",'🔧 Settings'!$E$7,$I25),2))</f>
        <v/>
      </c>
      <c r="K25" s="12"/>
      <c r="L25" s="25" t="str">
        <f t="shared" si="1"/>
        <v/>
      </c>
      <c r="M25" s="9"/>
    </row>
    <row r="26" ht="15.75" customHeight="1">
      <c r="A26" s="6"/>
      <c r="B26" s="9"/>
      <c r="C26" s="9"/>
      <c r="D26" s="9"/>
      <c r="E26" s="6"/>
      <c r="F26" s="14"/>
      <c r="G26" s="12"/>
      <c r="H26" s="12"/>
      <c r="I26" s="16"/>
      <c r="J26" s="12" t="str">
        <f>IF($G26="","",ROUND(($G26+$H26)*IF($I26="",'🔧 Settings'!$E$7,$I26),2))</f>
        <v/>
      </c>
      <c r="K26" s="12"/>
      <c r="L26" s="25" t="str">
        <f t="shared" si="1"/>
        <v/>
      </c>
      <c r="M26" s="9"/>
    </row>
    <row r="27" ht="15.75" customHeight="1">
      <c r="A27" s="6"/>
      <c r="B27" s="9"/>
      <c r="C27" s="9"/>
      <c r="D27" s="9"/>
      <c r="E27" s="6"/>
      <c r="F27" s="14"/>
      <c r="G27" s="12"/>
      <c r="H27" s="12"/>
      <c r="I27" s="16"/>
      <c r="J27" s="12" t="str">
        <f>IF($G27="","",ROUND(($G27+$H27)*IF($I27="",'🔧 Settings'!$E$7,$I27),2))</f>
        <v/>
      </c>
      <c r="K27" s="12"/>
      <c r="L27" s="25" t="str">
        <f t="shared" si="1"/>
        <v/>
      </c>
      <c r="M27" s="9"/>
    </row>
    <row r="28" ht="15.75" customHeight="1">
      <c r="A28" s="6"/>
      <c r="B28" s="9"/>
      <c r="C28" s="9"/>
      <c r="D28" s="9"/>
      <c r="E28" s="6"/>
      <c r="F28" s="14"/>
      <c r="G28" s="12"/>
      <c r="H28" s="12"/>
      <c r="I28" s="16"/>
      <c r="J28" s="12" t="str">
        <f>IF($G28="","",ROUND(($G28+$H28)*IF($I28="",'🔧 Settings'!$E$7,$I28),2))</f>
        <v/>
      </c>
      <c r="K28" s="12"/>
      <c r="L28" s="25" t="str">
        <f t="shared" si="1"/>
        <v/>
      </c>
      <c r="M28" s="9"/>
    </row>
    <row r="29" ht="15.75" customHeight="1">
      <c r="A29" s="6"/>
      <c r="B29" s="9"/>
      <c r="C29" s="9"/>
      <c r="D29" s="9"/>
      <c r="E29" s="6"/>
      <c r="F29" s="14"/>
      <c r="G29" s="12"/>
      <c r="H29" s="12"/>
      <c r="I29" s="16"/>
      <c r="J29" s="12" t="str">
        <f>IF($G29="","",ROUND(($G29+$H29)*IF($I29="",'🔧 Settings'!$E$7,$I29),2))</f>
        <v/>
      </c>
      <c r="K29" s="12"/>
      <c r="L29" s="25" t="str">
        <f t="shared" si="1"/>
        <v/>
      </c>
      <c r="M29" s="9"/>
    </row>
    <row r="30" ht="15.75" customHeight="1">
      <c r="A30" s="6"/>
      <c r="B30" s="9"/>
      <c r="C30" s="9"/>
      <c r="D30" s="9"/>
      <c r="E30" s="6"/>
      <c r="F30" s="14"/>
      <c r="G30" s="12"/>
      <c r="H30" s="12"/>
      <c r="I30" s="16"/>
      <c r="J30" s="12" t="str">
        <f>IF($G30="","",ROUND(($G30+$H30)*IF($I30="",'🔧 Settings'!$E$7,$I30),2))</f>
        <v/>
      </c>
      <c r="K30" s="12"/>
      <c r="L30" s="25" t="str">
        <f t="shared" si="1"/>
        <v/>
      </c>
      <c r="M30" s="9"/>
    </row>
    <row r="31" ht="15.75" customHeight="1">
      <c r="A31" s="6"/>
      <c r="B31" s="9"/>
      <c r="C31" s="9"/>
      <c r="D31" s="9"/>
      <c r="E31" s="6"/>
      <c r="F31" s="14"/>
      <c r="G31" s="12"/>
      <c r="H31" s="12"/>
      <c r="I31" s="16"/>
      <c r="J31" s="12" t="str">
        <f>IF($G31="","",ROUND(($G31+$H31)*IF($I31="",'🔧 Settings'!$E$7,$I31),2))</f>
        <v/>
      </c>
      <c r="K31" s="12"/>
      <c r="L31" s="25" t="str">
        <f t="shared" si="1"/>
        <v/>
      </c>
      <c r="M31" s="9"/>
    </row>
    <row r="32" ht="15.75" customHeight="1">
      <c r="A32" s="6"/>
      <c r="B32" s="9"/>
      <c r="C32" s="9"/>
      <c r="D32" s="9"/>
      <c r="E32" s="6"/>
      <c r="F32" s="14"/>
      <c r="G32" s="12"/>
      <c r="H32" s="12"/>
      <c r="I32" s="16"/>
      <c r="J32" s="12" t="str">
        <f>IF($G32="","",ROUND(($G32+$H32)*IF($I32="",'🔧 Settings'!$E$7,$I32),2))</f>
        <v/>
      </c>
      <c r="K32" s="12"/>
      <c r="L32" s="25" t="str">
        <f t="shared" si="1"/>
        <v/>
      </c>
      <c r="M32" s="9"/>
    </row>
    <row r="33" ht="15.75" customHeight="1">
      <c r="A33" s="6"/>
      <c r="B33" s="9"/>
      <c r="C33" s="9"/>
      <c r="D33" s="9"/>
      <c r="E33" s="6"/>
      <c r="F33" s="14"/>
      <c r="G33" s="12"/>
      <c r="H33" s="12"/>
      <c r="I33" s="16"/>
      <c r="J33" s="12" t="str">
        <f>IF($G33="","",ROUND(($G33+$H33)*IF($I33="",'🔧 Settings'!$E$7,$I33),2))</f>
        <v/>
      </c>
      <c r="K33" s="12"/>
      <c r="L33" s="25" t="str">
        <f t="shared" si="1"/>
        <v/>
      </c>
      <c r="M33" s="9"/>
    </row>
    <row r="34" ht="15.75" customHeight="1">
      <c r="A34" s="6"/>
      <c r="B34" s="9"/>
      <c r="C34" s="9"/>
      <c r="D34" s="9"/>
      <c r="E34" s="6"/>
      <c r="F34" s="14"/>
      <c r="G34" s="12"/>
      <c r="H34" s="12"/>
      <c r="I34" s="16"/>
      <c r="J34" s="12" t="str">
        <f>IF($G34="","",ROUND(($G34+$H34)*IF($I34="",'🔧 Settings'!$E$7,$I34),2))</f>
        <v/>
      </c>
      <c r="K34" s="12"/>
      <c r="L34" s="25" t="str">
        <f t="shared" si="1"/>
        <v/>
      </c>
      <c r="M34" s="9"/>
    </row>
    <row r="35" ht="15.75" customHeight="1">
      <c r="A35" s="6"/>
      <c r="B35" s="9"/>
      <c r="C35" s="9"/>
      <c r="D35" s="9"/>
      <c r="E35" s="6"/>
      <c r="F35" s="14"/>
      <c r="G35" s="12"/>
      <c r="H35" s="12"/>
      <c r="I35" s="16"/>
      <c r="J35" s="12" t="str">
        <f>IF($G35="","",ROUND(($G35+$H35)*IF($I35="",'🔧 Settings'!$E$7,$I35),2))</f>
        <v/>
      </c>
      <c r="K35" s="12"/>
      <c r="L35" s="25" t="str">
        <f t="shared" si="1"/>
        <v/>
      </c>
      <c r="M35" s="9"/>
    </row>
    <row r="36" ht="15.75" customHeight="1">
      <c r="A36" s="6"/>
      <c r="B36" s="9"/>
      <c r="C36" s="9"/>
      <c r="D36" s="9"/>
      <c r="E36" s="6"/>
      <c r="F36" s="14"/>
      <c r="G36" s="12"/>
      <c r="H36" s="12"/>
      <c r="I36" s="16"/>
      <c r="J36" s="12" t="str">
        <f>IF($G36="","",ROUND(($G36+$H36)*IF($I36="",'🔧 Settings'!$E$7,$I36),2))</f>
        <v/>
      </c>
      <c r="K36" s="12"/>
      <c r="L36" s="25" t="str">
        <f t="shared" si="1"/>
        <v/>
      </c>
      <c r="M36" s="9"/>
    </row>
    <row r="37" ht="15.75" customHeight="1">
      <c r="A37" s="6"/>
      <c r="B37" s="9"/>
      <c r="C37" s="9"/>
      <c r="D37" s="9"/>
      <c r="E37" s="6"/>
      <c r="F37" s="14"/>
      <c r="G37" s="12"/>
      <c r="H37" s="12"/>
      <c r="I37" s="16"/>
      <c r="J37" s="12" t="str">
        <f>IF($G37="","",ROUND(($G37+$H37)*IF($I37="",'🔧 Settings'!$E$7,$I37),2))</f>
        <v/>
      </c>
      <c r="K37" s="12"/>
      <c r="L37" s="25" t="str">
        <f t="shared" si="1"/>
        <v/>
      </c>
      <c r="M37" s="9"/>
    </row>
    <row r="38" ht="15.75" customHeight="1">
      <c r="A38" s="6"/>
      <c r="B38" s="9"/>
      <c r="C38" s="9"/>
      <c r="D38" s="9"/>
      <c r="E38" s="6"/>
      <c r="F38" s="14"/>
      <c r="G38" s="12"/>
      <c r="H38" s="12"/>
      <c r="I38" s="16"/>
      <c r="J38" s="12" t="str">
        <f>IF($G38="","",ROUND(($G38+$H38)*IF($I38="",'🔧 Settings'!$E$7,$I38),2))</f>
        <v/>
      </c>
      <c r="K38" s="12"/>
      <c r="L38" s="25" t="str">
        <f t="shared" si="1"/>
        <v/>
      </c>
      <c r="M38" s="9"/>
    </row>
    <row r="39" ht="15.75" customHeight="1">
      <c r="A39" s="6"/>
      <c r="B39" s="9"/>
      <c r="C39" s="9"/>
      <c r="D39" s="9"/>
      <c r="E39" s="6"/>
      <c r="F39" s="14"/>
      <c r="G39" s="12"/>
      <c r="H39" s="12"/>
      <c r="I39" s="16"/>
      <c r="J39" s="12" t="str">
        <f>IF($G39="","",ROUND(($G39+$H39)*IF($I39="",'🔧 Settings'!$E$7,$I39),2))</f>
        <v/>
      </c>
      <c r="K39" s="12"/>
      <c r="L39" s="25" t="str">
        <f t="shared" si="1"/>
        <v/>
      </c>
      <c r="M39" s="9"/>
    </row>
    <row r="40" ht="15.75" customHeight="1">
      <c r="A40" s="6"/>
      <c r="B40" s="9"/>
      <c r="C40" s="9"/>
      <c r="D40" s="9"/>
      <c r="E40" s="6"/>
      <c r="F40" s="14"/>
      <c r="G40" s="12"/>
      <c r="H40" s="12"/>
      <c r="I40" s="16"/>
      <c r="J40" s="12" t="str">
        <f>IF($G40="","",ROUND(($G40+$H40)*IF($I40="",'🔧 Settings'!$E$7,$I40),2))</f>
        <v/>
      </c>
      <c r="K40" s="12"/>
      <c r="L40" s="25" t="str">
        <f t="shared" si="1"/>
        <v/>
      </c>
      <c r="M40" s="9"/>
    </row>
    <row r="41" ht="15.75" customHeight="1">
      <c r="A41" s="6"/>
      <c r="B41" s="9"/>
      <c r="C41" s="9"/>
      <c r="D41" s="9"/>
      <c r="E41" s="6"/>
      <c r="F41" s="14"/>
      <c r="G41" s="12"/>
      <c r="H41" s="12"/>
      <c r="I41" s="16"/>
      <c r="J41" s="12" t="str">
        <f>IF($G41="","",ROUND(($G41+$H41)*IF($I41="",'🔧 Settings'!$E$7,$I41),2))</f>
        <v/>
      </c>
      <c r="K41" s="12"/>
      <c r="L41" s="25" t="str">
        <f t="shared" si="1"/>
        <v/>
      </c>
      <c r="M41" s="9"/>
    </row>
    <row r="42" ht="15.75" customHeight="1">
      <c r="A42" s="6"/>
      <c r="B42" s="9"/>
      <c r="C42" s="9"/>
      <c r="D42" s="9"/>
      <c r="E42" s="6"/>
      <c r="F42" s="14"/>
      <c r="G42" s="12"/>
      <c r="H42" s="12"/>
      <c r="I42" s="16"/>
      <c r="J42" s="12" t="str">
        <f>IF($G42="","",ROUND(($G42+$H42)*IF($I42="",'🔧 Settings'!$E$7,$I42),2))</f>
        <v/>
      </c>
      <c r="K42" s="12"/>
      <c r="L42" s="25" t="str">
        <f t="shared" si="1"/>
        <v/>
      </c>
      <c r="M42" s="9"/>
    </row>
    <row r="43" ht="15.75" customHeight="1">
      <c r="A43" s="6"/>
      <c r="B43" s="9"/>
      <c r="C43" s="9"/>
      <c r="D43" s="9"/>
      <c r="E43" s="6"/>
      <c r="F43" s="14"/>
      <c r="G43" s="12"/>
      <c r="H43" s="12"/>
      <c r="I43" s="16"/>
      <c r="J43" s="12" t="str">
        <f>IF($G43="","",ROUND(($G43+$H43)*IF($I43="",'🔧 Settings'!$E$7,$I43),2))</f>
        <v/>
      </c>
      <c r="K43" s="12"/>
      <c r="L43" s="25" t="str">
        <f t="shared" si="1"/>
        <v/>
      </c>
      <c r="M43" s="9"/>
    </row>
    <row r="44" ht="15.75" customHeight="1">
      <c r="A44" s="6"/>
      <c r="B44" s="9"/>
      <c r="C44" s="9"/>
      <c r="D44" s="9"/>
      <c r="E44" s="6"/>
      <c r="F44" s="14"/>
      <c r="G44" s="12"/>
      <c r="H44" s="12"/>
      <c r="I44" s="16"/>
      <c r="J44" s="12" t="str">
        <f>IF($G44="","",ROUND(($G44+$H44)*IF($I44="",'🔧 Settings'!$E$7,$I44),2))</f>
        <v/>
      </c>
      <c r="K44" s="12"/>
      <c r="L44" s="25" t="str">
        <f t="shared" si="1"/>
        <v/>
      </c>
      <c r="M44" s="9"/>
    </row>
    <row r="45" ht="15.75" customHeight="1">
      <c r="A45" s="6"/>
      <c r="B45" s="9"/>
      <c r="C45" s="9"/>
      <c r="D45" s="9"/>
      <c r="E45" s="6"/>
      <c r="F45" s="14"/>
      <c r="G45" s="12"/>
      <c r="H45" s="12"/>
      <c r="I45" s="16"/>
      <c r="J45" s="12" t="str">
        <f>IF($G45="","",ROUND(($G45+$H45)*IF($I45="",'🔧 Settings'!$E$7,$I45),2))</f>
        <v/>
      </c>
      <c r="K45" s="12"/>
      <c r="L45" s="25" t="str">
        <f t="shared" si="1"/>
        <v/>
      </c>
      <c r="M45" s="9"/>
    </row>
    <row r="46" ht="15.75" customHeight="1">
      <c r="A46" s="6"/>
      <c r="B46" s="9"/>
      <c r="C46" s="9"/>
      <c r="D46" s="9"/>
      <c r="E46" s="6"/>
      <c r="F46" s="14"/>
      <c r="G46" s="12"/>
      <c r="H46" s="12"/>
      <c r="I46" s="16"/>
      <c r="J46" s="12" t="str">
        <f>IF($G46="","",ROUND(($G46+$H46)*IF($I46="",'🔧 Settings'!$E$7,$I46),2))</f>
        <v/>
      </c>
      <c r="K46" s="12"/>
      <c r="L46" s="25" t="str">
        <f t="shared" si="1"/>
        <v/>
      </c>
      <c r="M46" s="9"/>
    </row>
    <row r="47" ht="15.75" customHeight="1">
      <c r="A47" s="6"/>
      <c r="B47" s="9"/>
      <c r="C47" s="9"/>
      <c r="D47" s="9"/>
      <c r="E47" s="6"/>
      <c r="F47" s="14"/>
      <c r="G47" s="12"/>
      <c r="H47" s="12"/>
      <c r="I47" s="16"/>
      <c r="J47" s="12" t="str">
        <f>IF($G47="","",ROUND(($G47+$H47)*IF($I47="",'🔧 Settings'!$E$7,$I47),2))</f>
        <v/>
      </c>
      <c r="K47" s="12"/>
      <c r="L47" s="25" t="str">
        <f t="shared" si="1"/>
        <v/>
      </c>
      <c r="M47" s="9"/>
    </row>
    <row r="48" ht="15.75" customHeight="1">
      <c r="A48" s="6"/>
      <c r="B48" s="9"/>
      <c r="C48" s="9"/>
      <c r="D48" s="9"/>
      <c r="E48" s="6"/>
      <c r="F48" s="14"/>
      <c r="G48" s="12"/>
      <c r="H48" s="12"/>
      <c r="I48" s="16"/>
      <c r="J48" s="12" t="str">
        <f>IF($G48="","",ROUND(($G48+$H48)*IF($I48="",'🔧 Settings'!$E$7,$I48),2))</f>
        <v/>
      </c>
      <c r="K48" s="12"/>
      <c r="L48" s="25" t="str">
        <f t="shared" si="1"/>
        <v/>
      </c>
      <c r="M48" s="9"/>
    </row>
    <row r="49" ht="15.75" customHeight="1">
      <c r="A49" s="6"/>
      <c r="B49" s="9"/>
      <c r="C49" s="9"/>
      <c r="D49" s="9"/>
      <c r="E49" s="6"/>
      <c r="F49" s="14"/>
      <c r="G49" s="12"/>
      <c r="H49" s="12"/>
      <c r="I49" s="16"/>
      <c r="J49" s="12" t="str">
        <f>IF($G49="","",ROUND(($G49+$H49)*IF($I49="",'🔧 Settings'!$E$7,$I49),2))</f>
        <v/>
      </c>
      <c r="K49" s="12"/>
      <c r="L49" s="25" t="str">
        <f t="shared" si="1"/>
        <v/>
      </c>
      <c r="M49" s="9"/>
    </row>
    <row r="50" ht="15.75" customHeight="1">
      <c r="A50" s="6"/>
      <c r="B50" s="9"/>
      <c r="C50" s="9"/>
      <c r="D50" s="9"/>
      <c r="E50" s="6"/>
      <c r="F50" s="14"/>
      <c r="G50" s="12"/>
      <c r="H50" s="12"/>
      <c r="I50" s="16"/>
      <c r="J50" s="12" t="str">
        <f>IF($G50="","",ROUND(($G50+$H50)*IF($I50="",'🔧 Settings'!$E$7,$I50),2))</f>
        <v/>
      </c>
      <c r="K50" s="12"/>
      <c r="L50" s="25" t="str">
        <f t="shared" si="1"/>
        <v/>
      </c>
      <c r="M50" s="9"/>
    </row>
    <row r="51" ht="15.75" customHeight="1">
      <c r="A51" s="6"/>
      <c r="B51" s="9"/>
      <c r="C51" s="9"/>
      <c r="D51" s="9"/>
      <c r="E51" s="6"/>
      <c r="F51" s="14"/>
      <c r="G51" s="12"/>
      <c r="H51" s="12"/>
      <c r="I51" s="16"/>
      <c r="J51" s="12" t="str">
        <f>IF($G51="","",ROUND(($G51+$H51)*IF($I51="",'🔧 Settings'!$E$7,$I51),2))</f>
        <v/>
      </c>
      <c r="K51" s="12"/>
      <c r="L51" s="25" t="str">
        <f t="shared" si="1"/>
        <v/>
      </c>
      <c r="M51" s="9"/>
    </row>
    <row r="52" ht="15.75" customHeight="1">
      <c r="A52" s="6"/>
      <c r="B52" s="9"/>
      <c r="C52" s="9"/>
      <c r="D52" s="9"/>
      <c r="E52" s="6"/>
      <c r="F52" s="14"/>
      <c r="G52" s="12"/>
      <c r="H52" s="12"/>
      <c r="I52" s="16"/>
      <c r="J52" s="12" t="str">
        <f>IF($G52="","",ROUND(($G52+$H52)*IF($I52="",'🔧 Settings'!$E$7,$I52),2))</f>
        <v/>
      </c>
      <c r="K52" s="12"/>
      <c r="L52" s="25" t="str">
        <f t="shared" si="1"/>
        <v/>
      </c>
      <c r="M52" s="9"/>
    </row>
    <row r="53" ht="15.75" customHeight="1">
      <c r="A53" s="6"/>
      <c r="B53" s="9"/>
      <c r="C53" s="9"/>
      <c r="D53" s="9"/>
      <c r="E53" s="6"/>
      <c r="F53" s="14"/>
      <c r="G53" s="12"/>
      <c r="H53" s="12"/>
      <c r="I53" s="16"/>
      <c r="J53" s="12" t="str">
        <f>IF($G53="","",ROUND(($G53+$H53)*IF($I53="",'🔧 Settings'!$E$7,$I53),2))</f>
        <v/>
      </c>
      <c r="K53" s="12"/>
      <c r="L53" s="25" t="str">
        <f t="shared" si="1"/>
        <v/>
      </c>
      <c r="M53" s="9"/>
    </row>
    <row r="54" ht="15.75" customHeight="1">
      <c r="A54" s="6"/>
      <c r="B54" s="9"/>
      <c r="C54" s="9"/>
      <c r="D54" s="9"/>
      <c r="E54" s="6"/>
      <c r="F54" s="14"/>
      <c r="G54" s="12"/>
      <c r="H54" s="12"/>
      <c r="I54" s="16"/>
      <c r="J54" s="12" t="str">
        <f>IF($G54="","",ROUND(($G54+$H54)*IF($I54="",'🔧 Settings'!$E$7,$I54),2))</f>
        <v/>
      </c>
      <c r="K54" s="12"/>
      <c r="L54" s="25" t="str">
        <f t="shared" si="1"/>
        <v/>
      </c>
      <c r="M54" s="9"/>
    </row>
    <row r="55" ht="15.75" customHeight="1">
      <c r="A55" s="6"/>
      <c r="B55" s="9"/>
      <c r="C55" s="9"/>
      <c r="D55" s="9"/>
      <c r="E55" s="6"/>
      <c r="F55" s="14"/>
      <c r="G55" s="12"/>
      <c r="H55" s="12"/>
      <c r="I55" s="16"/>
      <c r="J55" s="12" t="str">
        <f>IF($G55="","",ROUND(($G55+$H55)*IF($I55="",'🔧 Settings'!$E$7,$I55),2))</f>
        <v/>
      </c>
      <c r="K55" s="12"/>
      <c r="L55" s="25" t="str">
        <f t="shared" si="1"/>
        <v/>
      </c>
      <c r="M55" s="9"/>
    </row>
    <row r="56" ht="15.75" customHeight="1">
      <c r="A56" s="6"/>
      <c r="B56" s="9"/>
      <c r="C56" s="9"/>
      <c r="D56" s="9"/>
      <c r="E56" s="6"/>
      <c r="F56" s="14"/>
      <c r="G56" s="12"/>
      <c r="H56" s="12"/>
      <c r="I56" s="16"/>
      <c r="J56" s="12" t="str">
        <f>IF($G56="","",ROUND(($G56+$H56)*IF($I56="",'🔧 Settings'!$E$7,$I56),2))</f>
        <v/>
      </c>
      <c r="K56" s="12"/>
      <c r="L56" s="25" t="str">
        <f t="shared" si="1"/>
        <v/>
      </c>
      <c r="M56" s="9"/>
    </row>
    <row r="57" ht="15.75" customHeight="1">
      <c r="A57" s="6"/>
      <c r="B57" s="9"/>
      <c r="C57" s="9"/>
      <c r="D57" s="9"/>
      <c r="E57" s="6"/>
      <c r="F57" s="14"/>
      <c r="G57" s="12"/>
      <c r="H57" s="12"/>
      <c r="I57" s="16"/>
      <c r="J57" s="12" t="str">
        <f>IF($G57="","",ROUND(($G57+$H57)*IF($I57="",'🔧 Settings'!$E$7,$I57),2))</f>
        <v/>
      </c>
      <c r="K57" s="12"/>
      <c r="L57" s="25" t="str">
        <f t="shared" si="1"/>
        <v/>
      </c>
      <c r="M57" s="9"/>
    </row>
    <row r="58" ht="15.75" customHeight="1">
      <c r="A58" s="6"/>
      <c r="B58" s="9"/>
      <c r="C58" s="9"/>
      <c r="D58" s="9"/>
      <c r="E58" s="6"/>
      <c r="F58" s="14"/>
      <c r="G58" s="12"/>
      <c r="H58" s="12"/>
      <c r="I58" s="16"/>
      <c r="J58" s="12" t="str">
        <f>IF($G58="","",ROUND(($G58+$H58)*IF($I58="",'🔧 Settings'!$E$7,$I58),2))</f>
        <v/>
      </c>
      <c r="K58" s="12"/>
      <c r="L58" s="25" t="str">
        <f t="shared" si="1"/>
        <v/>
      </c>
      <c r="M58" s="9"/>
    </row>
    <row r="59" ht="15.75" customHeight="1">
      <c r="A59" s="6"/>
      <c r="B59" s="9"/>
      <c r="C59" s="9"/>
      <c r="D59" s="9"/>
      <c r="E59" s="6"/>
      <c r="F59" s="14"/>
      <c r="G59" s="12"/>
      <c r="H59" s="12"/>
      <c r="I59" s="16"/>
      <c r="J59" s="12" t="str">
        <f>IF($G59="","",ROUND(($G59+$H59)*IF($I59="",'🔧 Settings'!$E$7,$I59),2))</f>
        <v/>
      </c>
      <c r="K59" s="12"/>
      <c r="L59" s="25" t="str">
        <f t="shared" si="1"/>
        <v/>
      </c>
      <c r="M59" s="9"/>
    </row>
    <row r="60" ht="15.75" customHeight="1">
      <c r="A60" s="6"/>
      <c r="B60" s="9"/>
      <c r="C60" s="9"/>
      <c r="D60" s="9"/>
      <c r="E60" s="6"/>
      <c r="F60" s="14"/>
      <c r="G60" s="12"/>
      <c r="H60" s="12"/>
      <c r="I60" s="16"/>
      <c r="J60" s="12" t="str">
        <f>IF($G60="","",ROUND(($G60+$H60)*IF($I60="",'🔧 Settings'!$E$7,$I60),2))</f>
        <v/>
      </c>
      <c r="K60" s="12"/>
      <c r="L60" s="25" t="str">
        <f t="shared" si="1"/>
        <v/>
      </c>
      <c r="M60" s="9"/>
    </row>
    <row r="61" ht="15.75" customHeight="1">
      <c r="A61" s="6"/>
      <c r="B61" s="9"/>
      <c r="C61" s="9"/>
      <c r="D61" s="9"/>
      <c r="E61" s="6"/>
      <c r="F61" s="14"/>
      <c r="G61" s="12"/>
      <c r="H61" s="12"/>
      <c r="I61" s="16"/>
      <c r="J61" s="12" t="str">
        <f>IF($G61="","",ROUND(($G61+$H61)*IF($I61="",'🔧 Settings'!$E$7,$I61),2))</f>
        <v/>
      </c>
      <c r="K61" s="12"/>
      <c r="L61" s="25" t="str">
        <f t="shared" si="1"/>
        <v/>
      </c>
      <c r="M61" s="9"/>
    </row>
    <row r="62" ht="15.75" customHeight="1">
      <c r="A62" s="6"/>
      <c r="B62" s="9"/>
      <c r="C62" s="9"/>
      <c r="D62" s="9"/>
      <c r="E62" s="6"/>
      <c r="F62" s="14"/>
      <c r="G62" s="12"/>
      <c r="H62" s="12"/>
      <c r="I62" s="16"/>
      <c r="J62" s="12" t="str">
        <f>IF($G62="","",ROUND(($G62+$H62)*IF($I62="",'🔧 Settings'!$E$7,$I62),2))</f>
        <v/>
      </c>
      <c r="K62" s="12"/>
      <c r="L62" s="25" t="str">
        <f t="shared" si="1"/>
        <v/>
      </c>
      <c r="M62" s="9"/>
    </row>
    <row r="63" ht="15.75" customHeight="1">
      <c r="A63" s="6"/>
      <c r="B63" s="9"/>
      <c r="C63" s="9"/>
      <c r="D63" s="9"/>
      <c r="E63" s="6"/>
      <c r="F63" s="14"/>
      <c r="G63" s="12"/>
      <c r="H63" s="12"/>
      <c r="I63" s="16"/>
      <c r="J63" s="12" t="str">
        <f>IF($G63="","",ROUND(($G63+$H63)*IF($I63="",'🔧 Settings'!$E$7,$I63),2))</f>
        <v/>
      </c>
      <c r="K63" s="12"/>
      <c r="L63" s="25" t="str">
        <f t="shared" si="1"/>
        <v/>
      </c>
      <c r="M63" s="9"/>
    </row>
    <row r="64" ht="15.75" customHeight="1">
      <c r="A64" s="6"/>
      <c r="B64" s="9"/>
      <c r="C64" s="9"/>
      <c r="D64" s="9"/>
      <c r="E64" s="6"/>
      <c r="F64" s="14"/>
      <c r="G64" s="12"/>
      <c r="H64" s="12"/>
      <c r="I64" s="16"/>
      <c r="J64" s="12" t="str">
        <f>IF($G64="","",ROUND(($G64+$H64)*IF($I64="",'🔧 Settings'!$E$7,$I64),2))</f>
        <v/>
      </c>
      <c r="K64" s="12"/>
      <c r="L64" s="25" t="str">
        <f t="shared" si="1"/>
        <v/>
      </c>
      <c r="M64" s="9"/>
    </row>
    <row r="65" ht="15.75" customHeight="1">
      <c r="A65" s="6"/>
      <c r="B65" s="9"/>
      <c r="C65" s="9"/>
      <c r="D65" s="9"/>
      <c r="E65" s="6"/>
      <c r="F65" s="14"/>
      <c r="G65" s="12"/>
      <c r="H65" s="12"/>
      <c r="I65" s="16"/>
      <c r="J65" s="12" t="str">
        <f>IF($G65="","",ROUND(($G65+$H65)*IF($I65="",'🔧 Settings'!$E$7,$I65),2))</f>
        <v/>
      </c>
      <c r="K65" s="12"/>
      <c r="L65" s="25" t="str">
        <f t="shared" si="1"/>
        <v/>
      </c>
      <c r="M65" s="9"/>
    </row>
    <row r="66" ht="15.75" customHeight="1">
      <c r="A66" s="6"/>
      <c r="B66" s="9"/>
      <c r="C66" s="9"/>
      <c r="D66" s="9"/>
      <c r="E66" s="6"/>
      <c r="F66" s="14"/>
      <c r="G66" s="12"/>
      <c r="H66" s="12"/>
      <c r="I66" s="16"/>
      <c r="J66" s="12" t="str">
        <f>IF($G66="","",ROUND(($G66+$H66)*IF($I66="",'🔧 Settings'!$E$7,$I66),2))</f>
        <v/>
      </c>
      <c r="K66" s="12"/>
      <c r="L66" s="25" t="str">
        <f t="shared" si="1"/>
        <v/>
      </c>
      <c r="M66" s="9"/>
    </row>
    <row r="67" ht="15.75" customHeight="1">
      <c r="A67" s="6"/>
      <c r="B67" s="9"/>
      <c r="C67" s="9"/>
      <c r="D67" s="9"/>
      <c r="E67" s="6"/>
      <c r="F67" s="14"/>
      <c r="G67" s="12"/>
      <c r="H67" s="12"/>
      <c r="I67" s="16"/>
      <c r="J67" s="12" t="str">
        <f>IF($G67="","",ROUND(($G67+$H67)*IF($I67="",'🔧 Settings'!$E$7,$I67),2))</f>
        <v/>
      </c>
      <c r="K67" s="12"/>
      <c r="L67" s="25" t="str">
        <f t="shared" si="1"/>
        <v/>
      </c>
      <c r="M67" s="9"/>
    </row>
    <row r="68" ht="15.75" customHeight="1">
      <c r="A68" s="6"/>
      <c r="B68" s="9"/>
      <c r="C68" s="9"/>
      <c r="D68" s="9"/>
      <c r="E68" s="6"/>
      <c r="F68" s="14"/>
      <c r="G68" s="12"/>
      <c r="H68" s="12"/>
      <c r="I68" s="16"/>
      <c r="J68" s="12" t="str">
        <f>IF($G68="","",ROUND(($G68+$H68)*IF($I68="",'🔧 Settings'!$E$7,$I68),2))</f>
        <v/>
      </c>
      <c r="K68" s="12"/>
      <c r="L68" s="25" t="str">
        <f t="shared" si="1"/>
        <v/>
      </c>
      <c r="M68" s="9"/>
    </row>
    <row r="69" ht="15.75" customHeight="1">
      <c r="A69" s="6"/>
      <c r="B69" s="9"/>
      <c r="C69" s="9"/>
      <c r="D69" s="9"/>
      <c r="E69" s="6"/>
      <c r="F69" s="14"/>
      <c r="G69" s="12"/>
      <c r="H69" s="12"/>
      <c r="I69" s="16"/>
      <c r="J69" s="12" t="str">
        <f>IF($G69="","",ROUND(($G69+$H69)*IF($I69="",'🔧 Settings'!$E$7,$I69),2))</f>
        <v/>
      </c>
      <c r="K69" s="12"/>
      <c r="L69" s="25" t="str">
        <f t="shared" si="1"/>
        <v/>
      </c>
      <c r="M69" s="9"/>
    </row>
    <row r="70" ht="15.75" customHeight="1">
      <c r="A70" s="6"/>
      <c r="B70" s="9"/>
      <c r="C70" s="9"/>
      <c r="D70" s="9"/>
      <c r="E70" s="6"/>
      <c r="F70" s="14"/>
      <c r="G70" s="12"/>
      <c r="H70" s="12"/>
      <c r="I70" s="16"/>
      <c r="J70" s="12" t="str">
        <f>IF($G70="","",ROUND(($G70+$H70)*IF($I70="",'🔧 Settings'!$E$7,$I70),2))</f>
        <v/>
      </c>
      <c r="K70" s="12"/>
      <c r="L70" s="25" t="str">
        <f t="shared" si="1"/>
        <v/>
      </c>
      <c r="M70" s="9"/>
    </row>
    <row r="71" ht="15.75" customHeight="1">
      <c r="A71" s="6"/>
      <c r="B71" s="9"/>
      <c r="C71" s="9"/>
      <c r="D71" s="9"/>
      <c r="E71" s="6"/>
      <c r="F71" s="14"/>
      <c r="G71" s="12"/>
      <c r="H71" s="12"/>
      <c r="I71" s="16"/>
      <c r="J71" s="12" t="str">
        <f>IF($G71="","",ROUND(($G71+$H71)*IF($I71="",'🔧 Settings'!$E$7,$I71),2))</f>
        <v/>
      </c>
      <c r="K71" s="12"/>
      <c r="L71" s="25" t="str">
        <f t="shared" si="1"/>
        <v/>
      </c>
      <c r="M71" s="9"/>
    </row>
    <row r="72" ht="15.75" customHeight="1">
      <c r="A72" s="6"/>
      <c r="B72" s="9"/>
      <c r="C72" s="9"/>
      <c r="D72" s="9"/>
      <c r="E72" s="6"/>
      <c r="F72" s="14"/>
      <c r="G72" s="12"/>
      <c r="H72" s="12"/>
      <c r="I72" s="16"/>
      <c r="J72" s="12" t="str">
        <f>IF($G72="","",ROUND(($G72+$H72)*IF($I72="",'🔧 Settings'!$E$7,$I72),2))</f>
        <v/>
      </c>
      <c r="K72" s="12"/>
      <c r="L72" s="25" t="str">
        <f t="shared" si="1"/>
        <v/>
      </c>
      <c r="M72" s="9"/>
    </row>
    <row r="73" ht="15.75" customHeight="1">
      <c r="A73" s="6"/>
      <c r="B73" s="9"/>
      <c r="C73" s="9"/>
      <c r="D73" s="9"/>
      <c r="E73" s="6"/>
      <c r="F73" s="14"/>
      <c r="G73" s="12"/>
      <c r="H73" s="12"/>
      <c r="I73" s="16"/>
      <c r="J73" s="12" t="str">
        <f>IF($G73="","",ROUND(($G73+$H73)*IF($I73="",'🔧 Settings'!$E$7,$I73),2))</f>
        <v/>
      </c>
      <c r="K73" s="12"/>
      <c r="L73" s="25" t="str">
        <f t="shared" si="1"/>
        <v/>
      </c>
      <c r="M73" s="9"/>
    </row>
    <row r="74" ht="15.75" customHeight="1">
      <c r="A74" s="6"/>
      <c r="B74" s="9"/>
      <c r="C74" s="9"/>
      <c r="D74" s="9"/>
      <c r="E74" s="6"/>
      <c r="F74" s="14"/>
      <c r="G74" s="12"/>
      <c r="H74" s="12"/>
      <c r="I74" s="16"/>
      <c r="J74" s="12" t="str">
        <f>IF($G74="","",ROUND(($G74+$H74)*IF($I74="",'🔧 Settings'!$E$7,$I74),2))</f>
        <v/>
      </c>
      <c r="K74" s="12"/>
      <c r="L74" s="25" t="str">
        <f t="shared" si="1"/>
        <v/>
      </c>
      <c r="M74" s="9"/>
    </row>
    <row r="75" ht="15.75" customHeight="1">
      <c r="A75" s="6"/>
      <c r="B75" s="9"/>
      <c r="C75" s="9"/>
      <c r="D75" s="9"/>
      <c r="E75" s="6"/>
      <c r="F75" s="14"/>
      <c r="G75" s="12"/>
      <c r="H75" s="12"/>
      <c r="I75" s="16"/>
      <c r="J75" s="12" t="str">
        <f>IF($G75="","",ROUND(($G75+$H75)*IF($I75="",'🔧 Settings'!$E$7,$I75),2))</f>
        <v/>
      </c>
      <c r="K75" s="12"/>
      <c r="L75" s="25" t="str">
        <f t="shared" si="1"/>
        <v/>
      </c>
      <c r="M75" s="9"/>
    </row>
    <row r="76" ht="15.75" customHeight="1">
      <c r="A76" s="6"/>
      <c r="B76" s="9"/>
      <c r="C76" s="9"/>
      <c r="D76" s="9"/>
      <c r="E76" s="6"/>
      <c r="F76" s="14"/>
      <c r="G76" s="12"/>
      <c r="H76" s="12"/>
      <c r="I76" s="16"/>
      <c r="J76" s="12" t="str">
        <f>IF($G76="","",ROUND(($G76+$H76)*IF($I76="",'🔧 Settings'!$E$7,$I76),2))</f>
        <v/>
      </c>
      <c r="K76" s="12"/>
      <c r="L76" s="25" t="str">
        <f t="shared" si="1"/>
        <v/>
      </c>
      <c r="M76" s="9"/>
    </row>
    <row r="77" ht="15.75" customHeight="1">
      <c r="A77" s="6"/>
      <c r="B77" s="9"/>
      <c r="C77" s="9"/>
      <c r="D77" s="9"/>
      <c r="E77" s="6"/>
      <c r="F77" s="14"/>
      <c r="G77" s="12"/>
      <c r="H77" s="12"/>
      <c r="I77" s="16"/>
      <c r="J77" s="12" t="str">
        <f>IF($G77="","",ROUND(($G77+$H77)*IF($I77="",'🔧 Settings'!$E$7,$I77),2))</f>
        <v/>
      </c>
      <c r="K77" s="12"/>
      <c r="L77" s="25" t="str">
        <f t="shared" si="1"/>
        <v/>
      </c>
      <c r="M77" s="9"/>
    </row>
    <row r="78" ht="15.75" customHeight="1">
      <c r="A78" s="6"/>
      <c r="B78" s="9"/>
      <c r="C78" s="9"/>
      <c r="D78" s="9"/>
      <c r="E78" s="6"/>
      <c r="F78" s="14"/>
      <c r="G78" s="12"/>
      <c r="H78" s="12"/>
      <c r="I78" s="16"/>
      <c r="J78" s="12" t="str">
        <f>IF($G78="","",ROUND(($G78+$H78)*IF($I78="",'🔧 Settings'!$E$7,$I78),2))</f>
        <v/>
      </c>
      <c r="K78" s="12"/>
      <c r="L78" s="25" t="str">
        <f t="shared" si="1"/>
        <v/>
      </c>
      <c r="M78" s="9"/>
    </row>
    <row r="79" ht="15.75" customHeight="1">
      <c r="A79" s="6"/>
      <c r="B79" s="9"/>
      <c r="C79" s="9"/>
      <c r="D79" s="9"/>
      <c r="E79" s="6"/>
      <c r="F79" s="14"/>
      <c r="G79" s="12"/>
      <c r="H79" s="12"/>
      <c r="I79" s="16"/>
      <c r="J79" s="12" t="str">
        <f>IF($G79="","",ROUND(($G79+$H79)*IF($I79="",'🔧 Settings'!$E$7,$I79),2))</f>
        <v/>
      </c>
      <c r="K79" s="12"/>
      <c r="L79" s="25" t="str">
        <f t="shared" si="1"/>
        <v/>
      </c>
      <c r="M79" s="9"/>
    </row>
    <row r="80" ht="15.75" customHeight="1">
      <c r="A80" s="6"/>
      <c r="B80" s="9"/>
      <c r="C80" s="9"/>
      <c r="D80" s="9"/>
      <c r="E80" s="6"/>
      <c r="F80" s="14"/>
      <c r="G80" s="12"/>
      <c r="H80" s="12"/>
      <c r="I80" s="16"/>
      <c r="J80" s="12" t="str">
        <f>IF($G80="","",ROUND(($G80+$H80)*IF($I80="",'🔧 Settings'!$E$7,$I80),2))</f>
        <v/>
      </c>
      <c r="K80" s="12"/>
      <c r="L80" s="25" t="str">
        <f t="shared" si="1"/>
        <v/>
      </c>
      <c r="M80" s="9"/>
    </row>
    <row r="81" ht="15.75" customHeight="1">
      <c r="A81" s="6"/>
      <c r="B81" s="9"/>
      <c r="C81" s="9"/>
      <c r="D81" s="9"/>
      <c r="E81" s="6"/>
      <c r="F81" s="14"/>
      <c r="G81" s="12"/>
      <c r="H81" s="12"/>
      <c r="I81" s="16"/>
      <c r="J81" s="12" t="str">
        <f>IF($G81="","",ROUND(($G81+$H81)*IF($I81="",'🔧 Settings'!$E$7,$I81),2))</f>
        <v/>
      </c>
      <c r="K81" s="12"/>
      <c r="L81" s="25" t="str">
        <f t="shared" si="1"/>
        <v/>
      </c>
      <c r="M81" s="9"/>
    </row>
    <row r="82" ht="15.75" customHeight="1">
      <c r="A82" s="6"/>
      <c r="B82" s="9"/>
      <c r="C82" s="9"/>
      <c r="D82" s="9"/>
      <c r="E82" s="6"/>
      <c r="F82" s="14"/>
      <c r="G82" s="12"/>
      <c r="H82" s="12"/>
      <c r="I82" s="16"/>
      <c r="J82" s="12" t="str">
        <f>IF($G82="","",ROUND(($G82+$H82)*IF($I82="",'🔧 Settings'!$E$7,$I82),2))</f>
        <v/>
      </c>
      <c r="K82" s="12"/>
      <c r="L82" s="25" t="str">
        <f t="shared" si="1"/>
        <v/>
      </c>
      <c r="M82" s="9"/>
    </row>
    <row r="83" ht="15.75" customHeight="1">
      <c r="A83" s="6"/>
      <c r="B83" s="9"/>
      <c r="C83" s="9"/>
      <c r="D83" s="9"/>
      <c r="E83" s="6"/>
      <c r="F83" s="14"/>
      <c r="G83" s="12"/>
      <c r="H83" s="12"/>
      <c r="I83" s="16"/>
      <c r="J83" s="12" t="str">
        <f>IF($G83="","",ROUND(($G83+$H83)*IF($I83="",'🔧 Settings'!$E$7,$I83),2))</f>
        <v/>
      </c>
      <c r="K83" s="12"/>
      <c r="L83" s="25" t="str">
        <f t="shared" si="1"/>
        <v/>
      </c>
      <c r="M83" s="9"/>
    </row>
    <row r="84" ht="15.75" customHeight="1">
      <c r="A84" s="6"/>
      <c r="B84" s="9"/>
      <c r="C84" s="9"/>
      <c r="D84" s="9"/>
      <c r="E84" s="6"/>
      <c r="F84" s="14"/>
      <c r="G84" s="12"/>
      <c r="H84" s="12"/>
      <c r="I84" s="16"/>
      <c r="J84" s="12" t="str">
        <f>IF($G84="","",ROUND(($G84+$H84)*IF($I84="",'🔧 Settings'!$E$7,$I84),2))</f>
        <v/>
      </c>
      <c r="K84" s="12"/>
      <c r="L84" s="25" t="str">
        <f t="shared" si="1"/>
        <v/>
      </c>
      <c r="M84" s="9"/>
    </row>
    <row r="85" ht="15.75" customHeight="1">
      <c r="A85" s="6"/>
      <c r="B85" s="9"/>
      <c r="C85" s="9"/>
      <c r="D85" s="9"/>
      <c r="E85" s="6"/>
      <c r="F85" s="14"/>
      <c r="G85" s="12"/>
      <c r="H85" s="12"/>
      <c r="I85" s="16"/>
      <c r="J85" s="12" t="str">
        <f>IF($G85="","",ROUND(($G85+$H85)*IF($I85="",'🔧 Settings'!$E$7,$I85),2))</f>
        <v/>
      </c>
      <c r="K85" s="12"/>
      <c r="L85" s="25" t="str">
        <f t="shared" si="1"/>
        <v/>
      </c>
      <c r="M85" s="9"/>
    </row>
    <row r="86" ht="15.75" customHeight="1">
      <c r="A86" s="6"/>
      <c r="B86" s="9"/>
      <c r="C86" s="9"/>
      <c r="D86" s="9"/>
      <c r="E86" s="6"/>
      <c r="F86" s="14"/>
      <c r="G86" s="12"/>
      <c r="H86" s="12"/>
      <c r="I86" s="16"/>
      <c r="J86" s="12" t="str">
        <f>IF($G86="","",ROUND(($G86+$H86)*IF($I86="",'🔧 Settings'!$E$7,$I86),2))</f>
        <v/>
      </c>
      <c r="K86" s="12"/>
      <c r="L86" s="25" t="str">
        <f t="shared" si="1"/>
        <v/>
      </c>
      <c r="M86" s="9"/>
    </row>
    <row r="87" ht="15.75" customHeight="1">
      <c r="A87" s="6"/>
      <c r="B87" s="9"/>
      <c r="C87" s="9"/>
      <c r="D87" s="9"/>
      <c r="E87" s="6"/>
      <c r="F87" s="14"/>
      <c r="G87" s="12"/>
      <c r="H87" s="12"/>
      <c r="I87" s="16"/>
      <c r="J87" s="12" t="str">
        <f>IF($G87="","",ROUND(($G87+$H87)*IF($I87="",'🔧 Settings'!$E$7,$I87),2))</f>
        <v/>
      </c>
      <c r="K87" s="12"/>
      <c r="L87" s="25" t="str">
        <f t="shared" si="1"/>
        <v/>
      </c>
      <c r="M87" s="9"/>
    </row>
    <row r="88" ht="15.75" customHeight="1">
      <c r="A88" s="6"/>
      <c r="B88" s="9"/>
      <c r="C88" s="9"/>
      <c r="D88" s="9"/>
      <c r="E88" s="6"/>
      <c r="F88" s="14"/>
      <c r="G88" s="12"/>
      <c r="H88" s="12"/>
      <c r="I88" s="16"/>
      <c r="J88" s="12" t="str">
        <f>IF($G88="","",ROUND(($G88+$H88)*IF($I88="",'🔧 Settings'!$E$7,$I88),2))</f>
        <v/>
      </c>
      <c r="K88" s="12"/>
      <c r="L88" s="25" t="str">
        <f t="shared" si="1"/>
        <v/>
      </c>
      <c r="M88" s="9"/>
    </row>
    <row r="89" ht="15.75" customHeight="1">
      <c r="A89" s="6"/>
      <c r="B89" s="9"/>
      <c r="C89" s="9"/>
      <c r="D89" s="9"/>
      <c r="E89" s="6"/>
      <c r="F89" s="14"/>
      <c r="G89" s="12"/>
      <c r="H89" s="12"/>
      <c r="I89" s="16"/>
      <c r="J89" s="12" t="str">
        <f>IF($G89="","",ROUND(($G89+$H89)*IF($I89="",'🔧 Settings'!$E$7,$I89),2))</f>
        <v/>
      </c>
      <c r="K89" s="12"/>
      <c r="L89" s="25" t="str">
        <f t="shared" si="1"/>
        <v/>
      </c>
      <c r="M89" s="9"/>
    </row>
    <row r="90" ht="15.75" customHeight="1">
      <c r="A90" s="6"/>
      <c r="B90" s="9"/>
      <c r="C90" s="9"/>
      <c r="D90" s="9"/>
      <c r="E90" s="6"/>
      <c r="F90" s="14"/>
      <c r="G90" s="12"/>
      <c r="H90" s="12"/>
      <c r="I90" s="16"/>
      <c r="J90" s="12" t="str">
        <f>IF($G90="","",ROUND(($G90+$H90)*IF($I90="",'🔧 Settings'!$E$7,$I90),2))</f>
        <v/>
      </c>
      <c r="K90" s="12"/>
      <c r="L90" s="25" t="str">
        <f t="shared" si="1"/>
        <v/>
      </c>
      <c r="M90" s="9"/>
    </row>
    <row r="91" ht="15.75" customHeight="1">
      <c r="A91" s="6"/>
      <c r="B91" s="9"/>
      <c r="C91" s="9"/>
      <c r="D91" s="9"/>
      <c r="E91" s="6"/>
      <c r="F91" s="14"/>
      <c r="G91" s="12"/>
      <c r="H91" s="12"/>
      <c r="I91" s="16"/>
      <c r="J91" s="12" t="str">
        <f>IF($G91="","",ROUND(($G91+$H91)*IF($I91="",'🔧 Settings'!$E$7,$I91),2))</f>
        <v/>
      </c>
      <c r="K91" s="12"/>
      <c r="L91" s="25" t="str">
        <f t="shared" si="1"/>
        <v/>
      </c>
      <c r="M91" s="9"/>
    </row>
    <row r="92" ht="15.75" customHeight="1">
      <c r="A92" s="6"/>
      <c r="B92" s="9"/>
      <c r="C92" s="9"/>
      <c r="D92" s="9"/>
      <c r="E92" s="6"/>
      <c r="F92" s="14"/>
      <c r="G92" s="12"/>
      <c r="H92" s="12"/>
      <c r="I92" s="16"/>
      <c r="J92" s="12" t="str">
        <f>IF($G92="","",ROUND(($G92+$H92)*IF($I92="",'🔧 Settings'!$E$7,$I92),2))</f>
        <v/>
      </c>
      <c r="K92" s="12"/>
      <c r="L92" s="25" t="str">
        <f t="shared" si="1"/>
        <v/>
      </c>
      <c r="M92" s="9"/>
    </row>
    <row r="93" ht="15.75" customHeight="1">
      <c r="A93" s="6"/>
      <c r="B93" s="9"/>
      <c r="C93" s="9"/>
      <c r="D93" s="9"/>
      <c r="E93" s="6"/>
      <c r="F93" s="14"/>
      <c r="G93" s="12"/>
      <c r="H93" s="12"/>
      <c r="I93" s="16"/>
      <c r="J93" s="12" t="str">
        <f>IF($G93="","",ROUND(($G93+$H93)*IF($I93="",'🔧 Settings'!$E$7,$I93),2))</f>
        <v/>
      </c>
      <c r="K93" s="12"/>
      <c r="L93" s="25" t="str">
        <f t="shared" si="1"/>
        <v/>
      </c>
      <c r="M93" s="9"/>
    </row>
    <row r="94" ht="15.75" customHeight="1">
      <c r="A94" s="6"/>
      <c r="B94" s="9"/>
      <c r="C94" s="9"/>
      <c r="D94" s="9"/>
      <c r="E94" s="6"/>
      <c r="F94" s="14"/>
      <c r="G94" s="12"/>
      <c r="H94" s="12"/>
      <c r="I94" s="16"/>
      <c r="J94" s="12" t="str">
        <f>IF($G94="","",ROUND(($G94+$H94)*IF($I94="",'🔧 Settings'!$E$7,$I94),2))</f>
        <v/>
      </c>
      <c r="K94" s="12"/>
      <c r="L94" s="25" t="str">
        <f t="shared" si="1"/>
        <v/>
      </c>
      <c r="M94" s="9"/>
    </row>
    <row r="95" ht="15.75" customHeight="1">
      <c r="A95" s="6"/>
      <c r="B95" s="9"/>
      <c r="C95" s="9"/>
      <c r="D95" s="9"/>
      <c r="E95" s="6"/>
      <c r="F95" s="14"/>
      <c r="G95" s="12"/>
      <c r="H95" s="12"/>
      <c r="I95" s="16"/>
      <c r="J95" s="12" t="str">
        <f>IF($G95="","",ROUND(($G95+$H95)*IF($I95="",'🔧 Settings'!$E$7,$I95),2))</f>
        <v/>
      </c>
      <c r="K95" s="12"/>
      <c r="L95" s="25" t="str">
        <f t="shared" si="1"/>
        <v/>
      </c>
      <c r="M95" s="9"/>
    </row>
    <row r="96" ht="15.75" customHeight="1">
      <c r="A96" s="6"/>
      <c r="B96" s="9"/>
      <c r="C96" s="9"/>
      <c r="D96" s="9"/>
      <c r="E96" s="6"/>
      <c r="F96" s="14"/>
      <c r="G96" s="12"/>
      <c r="H96" s="12"/>
      <c r="I96" s="16"/>
      <c r="J96" s="12" t="str">
        <f>IF($G96="","",ROUND(($G96+$H96)*IF($I96="",'🔧 Settings'!$E$7,$I96),2))</f>
        <v/>
      </c>
      <c r="K96" s="12"/>
      <c r="L96" s="25" t="str">
        <f t="shared" si="1"/>
        <v/>
      </c>
      <c r="M96" s="9"/>
    </row>
    <row r="97" ht="15.75" customHeight="1">
      <c r="A97" s="6"/>
      <c r="B97" s="9"/>
      <c r="C97" s="9"/>
      <c r="D97" s="9"/>
      <c r="E97" s="6"/>
      <c r="F97" s="14"/>
      <c r="G97" s="12"/>
      <c r="H97" s="12"/>
      <c r="I97" s="16"/>
      <c r="J97" s="12" t="str">
        <f>IF($G97="","",ROUND(($G97+$H97)*IF($I97="",'🔧 Settings'!$E$7,$I97),2))</f>
        <v/>
      </c>
      <c r="K97" s="12"/>
      <c r="L97" s="25" t="str">
        <f t="shared" si="1"/>
        <v/>
      </c>
      <c r="M97" s="9"/>
    </row>
    <row r="98" ht="15.75" customHeight="1">
      <c r="A98" s="6"/>
      <c r="B98" s="9"/>
      <c r="C98" s="9"/>
      <c r="D98" s="9"/>
      <c r="E98" s="6"/>
      <c r="F98" s="14"/>
      <c r="G98" s="12"/>
      <c r="H98" s="12"/>
      <c r="I98" s="16"/>
      <c r="J98" s="12" t="str">
        <f>IF($G98="","",ROUND(($G98+$H98)*IF($I98="",'🔧 Settings'!$E$7,$I98),2))</f>
        <v/>
      </c>
      <c r="K98" s="12"/>
      <c r="L98" s="25" t="str">
        <f t="shared" si="1"/>
        <v/>
      </c>
      <c r="M98" s="9"/>
    </row>
    <row r="99" ht="15.75" customHeight="1">
      <c r="A99" s="6"/>
      <c r="B99" s="9"/>
      <c r="C99" s="9"/>
      <c r="D99" s="9"/>
      <c r="E99" s="6"/>
      <c r="F99" s="14"/>
      <c r="G99" s="12"/>
      <c r="H99" s="12"/>
      <c r="I99" s="16"/>
      <c r="J99" s="12" t="str">
        <f>IF($G99="","",ROUND(($G99+$H99)*IF($I99="",'🔧 Settings'!$E$7,$I99),2))</f>
        <v/>
      </c>
      <c r="K99" s="12"/>
      <c r="L99" s="25" t="str">
        <f t="shared" si="1"/>
        <v/>
      </c>
      <c r="M99" s="9"/>
    </row>
    <row r="100" ht="15.75" customHeight="1">
      <c r="A100" s="6"/>
      <c r="B100" s="9"/>
      <c r="C100" s="9"/>
      <c r="D100" s="9"/>
      <c r="E100" s="6"/>
      <c r="F100" s="14"/>
      <c r="G100" s="12"/>
      <c r="H100" s="12"/>
      <c r="I100" s="16"/>
      <c r="J100" s="12" t="str">
        <f>IF($G100="","",ROUND(($G100+$H100)*IF($I100="",'🔧 Settings'!$E$7,$I100),2))</f>
        <v/>
      </c>
      <c r="K100" s="12"/>
      <c r="L100" s="25" t="str">
        <f t="shared" si="1"/>
        <v/>
      </c>
      <c r="M100" s="9"/>
    </row>
    <row r="101" ht="15.75" customHeight="1">
      <c r="A101" s="6"/>
      <c r="B101" s="9"/>
      <c r="C101" s="9"/>
      <c r="D101" s="9"/>
      <c r="E101" s="6"/>
      <c r="F101" s="14"/>
      <c r="G101" s="12"/>
      <c r="H101" s="12"/>
      <c r="I101" s="16"/>
      <c r="J101" s="12" t="str">
        <f>IF($G101="","",ROUND(($G101+$H101)*IF($I101="",'🔧 Settings'!$E$7,$I101),2))</f>
        <v/>
      </c>
      <c r="K101" s="12"/>
      <c r="L101" s="25" t="str">
        <f t="shared" si="1"/>
        <v/>
      </c>
      <c r="M101" s="9"/>
    </row>
    <row r="102" ht="15.75" customHeight="1">
      <c r="A102" s="6"/>
      <c r="B102" s="9"/>
      <c r="C102" s="9"/>
      <c r="D102" s="9"/>
      <c r="E102" s="6"/>
      <c r="F102" s="14"/>
      <c r="G102" s="12"/>
      <c r="H102" s="12"/>
      <c r="I102" s="16"/>
      <c r="J102" s="12" t="str">
        <f>IF($G102="","",ROUND(($G102+$H102)*IF($I102="",'🔧 Settings'!$E$7,$I102),2))</f>
        <v/>
      </c>
      <c r="K102" s="12"/>
      <c r="L102" s="25" t="str">
        <f t="shared" si="1"/>
        <v/>
      </c>
      <c r="M102" s="9"/>
    </row>
    <row r="103" ht="15.75" customHeight="1">
      <c r="A103" s="6"/>
      <c r="B103" s="9"/>
      <c r="C103" s="9"/>
      <c r="D103" s="9"/>
      <c r="E103" s="6"/>
      <c r="F103" s="14"/>
      <c r="G103" s="12"/>
      <c r="H103" s="12"/>
      <c r="I103" s="16"/>
      <c r="J103" s="12" t="str">
        <f>IF($G103="","",ROUND(($G103+$H103)*IF($I103="",'🔧 Settings'!$E$7,$I103),2))</f>
        <v/>
      </c>
      <c r="K103" s="12"/>
      <c r="L103" s="25" t="str">
        <f t="shared" si="1"/>
        <v/>
      </c>
      <c r="M103" s="9"/>
    </row>
    <row r="104" ht="15.75" customHeight="1">
      <c r="A104" s="6"/>
      <c r="B104" s="9"/>
      <c r="C104" s="9"/>
      <c r="D104" s="9"/>
      <c r="E104" s="6"/>
      <c r="F104" s="14"/>
      <c r="G104" s="12"/>
      <c r="H104" s="12"/>
      <c r="I104" s="16"/>
      <c r="J104" s="12" t="str">
        <f>IF($G104="","",ROUND(($G104+$H104)*IF($I104="",'🔧 Settings'!$E$7,$I104),2))</f>
        <v/>
      </c>
      <c r="K104" s="12"/>
      <c r="L104" s="25" t="str">
        <f t="shared" si="1"/>
        <v/>
      </c>
      <c r="M104" s="9"/>
    </row>
    <row r="105" ht="15.75" customHeight="1">
      <c r="A105" s="6"/>
      <c r="B105" s="9"/>
      <c r="C105" s="9"/>
      <c r="D105" s="9"/>
      <c r="E105" s="6"/>
      <c r="F105" s="14"/>
      <c r="G105" s="12"/>
      <c r="H105" s="12"/>
      <c r="I105" s="16"/>
      <c r="J105" s="12" t="str">
        <f>IF($G105="","",ROUND(($G105+$H105)*IF($I105="",'🔧 Settings'!$E$7,$I105),2))</f>
        <v/>
      </c>
      <c r="K105" s="12"/>
      <c r="L105" s="25" t="str">
        <f t="shared" si="1"/>
        <v/>
      </c>
      <c r="M105" s="9"/>
    </row>
    <row r="106" ht="15.75" customHeight="1">
      <c r="A106" s="6"/>
      <c r="B106" s="9"/>
      <c r="C106" s="9"/>
      <c r="D106" s="9"/>
      <c r="E106" s="6"/>
      <c r="F106" s="14"/>
      <c r="G106" s="12"/>
      <c r="H106" s="12"/>
      <c r="I106" s="16"/>
      <c r="J106" s="12" t="str">
        <f>IF($G106="","",ROUND(($G106+$H106)*IF($I106="",'🔧 Settings'!$E$7,$I106),2))</f>
        <v/>
      </c>
      <c r="K106" s="12"/>
      <c r="L106" s="25" t="str">
        <f t="shared" si="1"/>
        <v/>
      </c>
      <c r="M106" s="9"/>
    </row>
    <row r="107" ht="15.75" customHeight="1">
      <c r="A107" s="6"/>
      <c r="B107" s="9"/>
      <c r="C107" s="9"/>
      <c r="D107" s="9"/>
      <c r="E107" s="6"/>
      <c r="F107" s="14"/>
      <c r="G107" s="12"/>
      <c r="H107" s="12"/>
      <c r="I107" s="16"/>
      <c r="J107" s="12" t="str">
        <f>IF($G107="","",ROUND(($G107+$H107)*IF($I107="",'🔧 Settings'!$E$7,$I107),2))</f>
        <v/>
      </c>
      <c r="K107" s="12"/>
      <c r="L107" s="25" t="str">
        <f t="shared" si="1"/>
        <v/>
      </c>
      <c r="M107" s="9"/>
    </row>
    <row r="108" ht="15.75" customHeight="1">
      <c r="A108" s="6"/>
      <c r="B108" s="9"/>
      <c r="C108" s="9"/>
      <c r="D108" s="9"/>
      <c r="E108" s="6"/>
      <c r="F108" s="14"/>
      <c r="G108" s="12"/>
      <c r="H108" s="12"/>
      <c r="I108" s="16"/>
      <c r="J108" s="12" t="str">
        <f>IF($G108="","",ROUND(($G108+$H108)*IF($I108="",'🔧 Settings'!$E$7,$I108),2))</f>
        <v/>
      </c>
      <c r="K108" s="12"/>
      <c r="L108" s="25" t="str">
        <f t="shared" si="1"/>
        <v/>
      </c>
      <c r="M108" s="9"/>
    </row>
    <row r="109" ht="15.75" customHeight="1">
      <c r="A109" s="6"/>
      <c r="B109" s="9"/>
      <c r="C109" s="9"/>
      <c r="D109" s="9"/>
      <c r="E109" s="6"/>
      <c r="F109" s="14"/>
      <c r="G109" s="12"/>
      <c r="H109" s="12"/>
      <c r="I109" s="16"/>
      <c r="J109" s="12" t="str">
        <f>IF($G109="","",ROUND(($G109+$H109)*IF($I109="",'🔧 Settings'!$E$7,$I109),2))</f>
        <v/>
      </c>
      <c r="K109" s="12"/>
      <c r="L109" s="25" t="str">
        <f t="shared" si="1"/>
        <v/>
      </c>
      <c r="M109" s="9"/>
    </row>
    <row r="110" ht="15.75" customHeight="1">
      <c r="A110" s="6"/>
      <c r="B110" s="9"/>
      <c r="C110" s="9"/>
      <c r="D110" s="9"/>
      <c r="E110" s="6"/>
      <c r="F110" s="14"/>
      <c r="G110" s="12"/>
      <c r="H110" s="12"/>
      <c r="I110" s="16"/>
      <c r="J110" s="12" t="str">
        <f>IF($G110="","",ROUND(($G110+$H110)*IF($I110="",'🔧 Settings'!$E$7,$I110),2))</f>
        <v/>
      </c>
      <c r="K110" s="12"/>
      <c r="L110" s="25" t="str">
        <f t="shared" si="1"/>
        <v/>
      </c>
      <c r="M110" s="9"/>
    </row>
    <row r="111" ht="15.75" customHeight="1">
      <c r="A111" s="6"/>
      <c r="B111" s="9"/>
      <c r="C111" s="9"/>
      <c r="D111" s="9"/>
      <c r="E111" s="6"/>
      <c r="F111" s="14"/>
      <c r="G111" s="12"/>
      <c r="H111" s="12"/>
      <c r="I111" s="16"/>
      <c r="J111" s="12" t="str">
        <f>IF($G111="","",ROUND(($G111+$H111)*IF($I111="",'🔧 Settings'!$E$7,$I111),2))</f>
        <v/>
      </c>
      <c r="K111" s="12"/>
      <c r="L111" s="25" t="str">
        <f t="shared" si="1"/>
        <v/>
      </c>
      <c r="M111" s="9"/>
    </row>
    <row r="112" ht="15.75" customHeight="1">
      <c r="A112" s="6"/>
      <c r="B112" s="9"/>
      <c r="C112" s="9"/>
      <c r="D112" s="9"/>
      <c r="E112" s="6"/>
      <c r="F112" s="14"/>
      <c r="G112" s="12"/>
      <c r="H112" s="12"/>
      <c r="I112" s="16"/>
      <c r="J112" s="12" t="str">
        <f>IF($G112="","",ROUND(($G112+$H112)*IF($I112="",'🔧 Settings'!$E$7,$I112),2))</f>
        <v/>
      </c>
      <c r="K112" s="12"/>
      <c r="L112" s="25" t="str">
        <f t="shared" si="1"/>
        <v/>
      </c>
      <c r="M112" s="9"/>
    </row>
    <row r="113" ht="15.75" customHeight="1">
      <c r="A113" s="6"/>
      <c r="B113" s="9"/>
      <c r="C113" s="9"/>
      <c r="D113" s="9"/>
      <c r="E113" s="6"/>
      <c r="F113" s="14"/>
      <c r="G113" s="12"/>
      <c r="H113" s="12"/>
      <c r="I113" s="16"/>
      <c r="J113" s="12" t="str">
        <f>IF($G113="","",ROUND(($G113+$H113)*IF($I113="",'🔧 Settings'!$E$7,$I113),2))</f>
        <v/>
      </c>
      <c r="K113" s="12"/>
      <c r="L113" s="25" t="str">
        <f t="shared" si="1"/>
        <v/>
      </c>
      <c r="M113" s="9"/>
    </row>
    <row r="114" ht="15.75" customHeight="1">
      <c r="A114" s="6"/>
      <c r="B114" s="9"/>
      <c r="C114" s="9"/>
      <c r="D114" s="9"/>
      <c r="E114" s="6"/>
      <c r="F114" s="14"/>
      <c r="G114" s="12"/>
      <c r="H114" s="12"/>
      <c r="I114" s="16"/>
      <c r="J114" s="12" t="str">
        <f>IF($G114="","",ROUND(($G114+$H114)*IF($I114="",'🔧 Settings'!$E$7,$I114),2))</f>
        <v/>
      </c>
      <c r="K114" s="12"/>
      <c r="L114" s="25" t="str">
        <f t="shared" si="1"/>
        <v/>
      </c>
      <c r="M114" s="9"/>
    </row>
    <row r="115" ht="15.75" customHeight="1">
      <c r="A115" s="6"/>
      <c r="B115" s="9"/>
      <c r="C115" s="9"/>
      <c r="D115" s="9"/>
      <c r="E115" s="6"/>
      <c r="F115" s="14"/>
      <c r="G115" s="12"/>
      <c r="H115" s="12"/>
      <c r="I115" s="16"/>
      <c r="J115" s="12" t="str">
        <f>IF($G115="","",ROUND(($G115+$H115)*IF($I115="",'🔧 Settings'!$E$7,$I115),2))</f>
        <v/>
      </c>
      <c r="K115" s="12"/>
      <c r="L115" s="25" t="str">
        <f t="shared" si="1"/>
        <v/>
      </c>
      <c r="M115" s="9"/>
    </row>
    <row r="116" ht="15.75" customHeight="1">
      <c r="A116" s="6"/>
      <c r="B116" s="9"/>
      <c r="C116" s="9"/>
      <c r="D116" s="9"/>
      <c r="E116" s="6"/>
      <c r="F116" s="14"/>
      <c r="G116" s="12"/>
      <c r="H116" s="12"/>
      <c r="I116" s="16"/>
      <c r="J116" s="12" t="str">
        <f>IF($G116="","",ROUND(($G116+$H116)*IF($I116="",'🔧 Settings'!$E$7,$I116),2))</f>
        <v/>
      </c>
      <c r="K116" s="12"/>
      <c r="L116" s="25" t="str">
        <f t="shared" si="1"/>
        <v/>
      </c>
      <c r="M116" s="9"/>
    </row>
    <row r="117" ht="15.75" customHeight="1">
      <c r="A117" s="6"/>
      <c r="B117" s="9"/>
      <c r="C117" s="9"/>
      <c r="D117" s="9"/>
      <c r="E117" s="6"/>
      <c r="F117" s="14"/>
      <c r="G117" s="12"/>
      <c r="H117" s="12"/>
      <c r="I117" s="16"/>
      <c r="J117" s="12" t="str">
        <f>IF($G117="","",ROUND(($G117+$H117)*IF($I117="",'🔧 Settings'!$E$7,$I117),2))</f>
        <v/>
      </c>
      <c r="K117" s="12"/>
      <c r="L117" s="25" t="str">
        <f t="shared" si="1"/>
        <v/>
      </c>
      <c r="M117" s="9"/>
    </row>
    <row r="118" ht="15.75" customHeight="1">
      <c r="A118" s="6"/>
      <c r="B118" s="9"/>
      <c r="C118" s="9"/>
      <c r="D118" s="9"/>
      <c r="E118" s="6"/>
      <c r="F118" s="14"/>
      <c r="G118" s="12"/>
      <c r="H118" s="12"/>
      <c r="I118" s="16"/>
      <c r="J118" s="12" t="str">
        <f>IF($G118="","",ROUND(($G118+$H118)*IF($I118="",'🔧 Settings'!$E$7,$I118),2))</f>
        <v/>
      </c>
      <c r="K118" s="12"/>
      <c r="L118" s="25" t="str">
        <f t="shared" si="1"/>
        <v/>
      </c>
      <c r="M118" s="9"/>
    </row>
    <row r="119" ht="15.75" customHeight="1">
      <c r="A119" s="6"/>
      <c r="B119" s="9"/>
      <c r="C119" s="9"/>
      <c r="D119" s="9"/>
      <c r="E119" s="6"/>
      <c r="F119" s="14"/>
      <c r="G119" s="12"/>
      <c r="H119" s="12"/>
      <c r="I119" s="16"/>
      <c r="J119" s="12" t="str">
        <f>IF($G119="","",ROUND(($G119+$H119)*IF($I119="",'🔧 Settings'!$E$7,$I119),2))</f>
        <v/>
      </c>
      <c r="K119" s="12"/>
      <c r="L119" s="25" t="str">
        <f t="shared" si="1"/>
        <v/>
      </c>
      <c r="M119" s="9"/>
    </row>
    <row r="120" ht="15.75" customHeight="1">
      <c r="A120" s="6"/>
      <c r="B120" s="9"/>
      <c r="C120" s="9"/>
      <c r="D120" s="9"/>
      <c r="E120" s="6"/>
      <c r="F120" s="14"/>
      <c r="G120" s="12"/>
      <c r="H120" s="12"/>
      <c r="I120" s="16"/>
      <c r="J120" s="12" t="str">
        <f>IF($G120="","",ROUND(($G120+$H120)*IF($I120="",'🔧 Settings'!$E$7,$I120),2))</f>
        <v/>
      </c>
      <c r="K120" s="12"/>
      <c r="L120" s="25" t="str">
        <f t="shared" si="1"/>
        <v/>
      </c>
      <c r="M120" s="9"/>
    </row>
    <row r="121" ht="15.75" customHeight="1">
      <c r="A121" s="6"/>
      <c r="B121" s="9"/>
      <c r="C121" s="9"/>
      <c r="D121" s="9"/>
      <c r="E121" s="6"/>
      <c r="F121" s="14"/>
      <c r="G121" s="12"/>
      <c r="H121" s="12"/>
      <c r="I121" s="16"/>
      <c r="J121" s="12" t="str">
        <f>IF($G121="","",ROUND(($G121+$H121)*IF($I121="",'🔧 Settings'!$E$7,$I121),2))</f>
        <v/>
      </c>
      <c r="K121" s="12"/>
      <c r="L121" s="25" t="str">
        <f t="shared" si="1"/>
        <v/>
      </c>
      <c r="M121" s="9"/>
    </row>
    <row r="122" ht="15.75" customHeight="1">
      <c r="A122" s="6"/>
      <c r="B122" s="9"/>
      <c r="C122" s="9"/>
      <c r="D122" s="9"/>
      <c r="E122" s="6"/>
      <c r="F122" s="14"/>
      <c r="G122" s="12"/>
      <c r="H122" s="12"/>
      <c r="I122" s="16"/>
      <c r="J122" s="12" t="str">
        <f>IF($G122="","",ROUND(($G122+$H122)*IF($I122="",'🔧 Settings'!$E$7,$I122),2))</f>
        <v/>
      </c>
      <c r="K122" s="12"/>
      <c r="L122" s="25" t="str">
        <f t="shared" si="1"/>
        <v/>
      </c>
      <c r="M122" s="9"/>
    </row>
    <row r="123" ht="15.75" customHeight="1">
      <c r="A123" s="6"/>
      <c r="B123" s="9"/>
      <c r="C123" s="9"/>
      <c r="D123" s="9"/>
      <c r="E123" s="6"/>
      <c r="F123" s="14"/>
      <c r="G123" s="12"/>
      <c r="H123" s="12"/>
      <c r="I123" s="16"/>
      <c r="J123" s="12" t="str">
        <f>IF($G123="","",ROUND(($G123+$H123)*IF($I123="",'🔧 Settings'!$E$7,$I123),2))</f>
        <v/>
      </c>
      <c r="K123" s="12"/>
      <c r="L123" s="25" t="str">
        <f t="shared" si="1"/>
        <v/>
      </c>
      <c r="M123" s="9"/>
    </row>
    <row r="124" ht="15.75" customHeight="1">
      <c r="A124" s="6"/>
      <c r="B124" s="9"/>
      <c r="C124" s="9"/>
      <c r="D124" s="9"/>
      <c r="E124" s="6"/>
      <c r="F124" s="14"/>
      <c r="G124" s="12"/>
      <c r="H124" s="12"/>
      <c r="I124" s="16"/>
      <c r="J124" s="12" t="str">
        <f>IF($G124="","",ROUND(($G124+$H124)*IF($I124="",'🔧 Settings'!$E$7,$I124),2))</f>
        <v/>
      </c>
      <c r="K124" s="12"/>
      <c r="L124" s="25" t="str">
        <f t="shared" si="1"/>
        <v/>
      </c>
      <c r="M124" s="9"/>
    </row>
    <row r="125" ht="15.75" customHeight="1">
      <c r="A125" s="6"/>
      <c r="B125" s="9"/>
      <c r="C125" s="9"/>
      <c r="D125" s="9"/>
      <c r="E125" s="6"/>
      <c r="F125" s="14"/>
      <c r="G125" s="12"/>
      <c r="H125" s="12"/>
      <c r="I125" s="16"/>
      <c r="J125" s="12" t="str">
        <f>IF($G125="","",ROUND(($G125+$H125)*IF($I125="",'🔧 Settings'!$E$7,$I125),2))</f>
        <v/>
      </c>
      <c r="K125" s="12"/>
      <c r="L125" s="25" t="str">
        <f t="shared" si="1"/>
        <v/>
      </c>
      <c r="M125" s="9"/>
    </row>
    <row r="126" ht="15.75" customHeight="1">
      <c r="A126" s="6"/>
      <c r="B126" s="9"/>
      <c r="C126" s="9"/>
      <c r="D126" s="9"/>
      <c r="E126" s="6"/>
      <c r="F126" s="14"/>
      <c r="G126" s="12"/>
      <c r="H126" s="12"/>
      <c r="I126" s="16"/>
      <c r="J126" s="12" t="str">
        <f>IF($G126="","",ROUND(($G126+$H126)*IF($I126="",'🔧 Settings'!$E$7,$I126),2))</f>
        <v/>
      </c>
      <c r="K126" s="12"/>
      <c r="L126" s="25" t="str">
        <f t="shared" si="1"/>
        <v/>
      </c>
      <c r="M126" s="9"/>
    </row>
    <row r="127" ht="15.75" customHeight="1">
      <c r="A127" s="6"/>
      <c r="B127" s="9"/>
      <c r="C127" s="9"/>
      <c r="D127" s="9"/>
      <c r="E127" s="6"/>
      <c r="F127" s="14"/>
      <c r="G127" s="12"/>
      <c r="H127" s="12"/>
      <c r="I127" s="16"/>
      <c r="J127" s="12" t="str">
        <f>IF($G127="","",ROUND(($G127+$H127)*IF($I127="",'🔧 Settings'!$E$7,$I127),2))</f>
        <v/>
      </c>
      <c r="K127" s="12"/>
      <c r="L127" s="25" t="str">
        <f t="shared" si="1"/>
        <v/>
      </c>
      <c r="M127" s="9"/>
    </row>
    <row r="128" ht="15.75" customHeight="1">
      <c r="A128" s="6"/>
      <c r="B128" s="9"/>
      <c r="C128" s="9"/>
      <c r="D128" s="9"/>
      <c r="E128" s="6"/>
      <c r="F128" s="14"/>
      <c r="G128" s="12"/>
      <c r="H128" s="12"/>
      <c r="I128" s="16"/>
      <c r="J128" s="12" t="str">
        <f>IF($G128="","",ROUND(($G128+$H128)*IF($I128="",'🔧 Settings'!$E$7,$I128),2))</f>
        <v/>
      </c>
      <c r="K128" s="12"/>
      <c r="L128" s="25" t="str">
        <f t="shared" si="1"/>
        <v/>
      </c>
      <c r="M128" s="9"/>
    </row>
    <row r="129" ht="15.75" customHeight="1">
      <c r="A129" s="6"/>
      <c r="B129" s="9"/>
      <c r="C129" s="9"/>
      <c r="D129" s="9"/>
      <c r="E129" s="6"/>
      <c r="F129" s="14"/>
      <c r="G129" s="12"/>
      <c r="H129" s="12"/>
      <c r="I129" s="16"/>
      <c r="J129" s="12" t="str">
        <f>IF($G129="","",ROUND(($G129+$H129)*IF($I129="",'🔧 Settings'!$E$7,$I129),2))</f>
        <v/>
      </c>
      <c r="K129" s="12"/>
      <c r="L129" s="25" t="str">
        <f t="shared" si="1"/>
        <v/>
      </c>
      <c r="M129" s="9"/>
    </row>
    <row r="130" ht="15.75" customHeight="1">
      <c r="A130" s="6"/>
      <c r="B130" s="9"/>
      <c r="C130" s="9"/>
      <c r="D130" s="9"/>
      <c r="E130" s="6"/>
      <c r="F130" s="14"/>
      <c r="G130" s="12"/>
      <c r="H130" s="12"/>
      <c r="I130" s="16"/>
      <c r="J130" s="12" t="str">
        <f>IF($G130="","",ROUND(($G130+$H130)*IF($I130="",'🔧 Settings'!$E$7,$I130),2))</f>
        <v/>
      </c>
      <c r="K130" s="12"/>
      <c r="L130" s="25" t="str">
        <f t="shared" si="1"/>
        <v/>
      </c>
      <c r="M130" s="9"/>
    </row>
    <row r="131" ht="15.75" customHeight="1">
      <c r="A131" s="6"/>
      <c r="B131" s="9"/>
      <c r="C131" s="9"/>
      <c r="D131" s="9"/>
      <c r="E131" s="6"/>
      <c r="F131" s="14"/>
      <c r="G131" s="12"/>
      <c r="H131" s="12"/>
      <c r="I131" s="16"/>
      <c r="J131" s="12" t="str">
        <f>IF($G131="","",ROUND(($G131+$H131)*IF($I131="",'🔧 Settings'!$E$7,$I131),2))</f>
        <v/>
      </c>
      <c r="K131" s="12"/>
      <c r="L131" s="25" t="str">
        <f t="shared" si="1"/>
        <v/>
      </c>
      <c r="M131" s="9"/>
    </row>
    <row r="132" ht="15.75" customHeight="1">
      <c r="A132" s="6"/>
      <c r="B132" s="9"/>
      <c r="C132" s="9"/>
      <c r="D132" s="9"/>
      <c r="E132" s="6"/>
      <c r="F132" s="14"/>
      <c r="G132" s="12"/>
      <c r="H132" s="12"/>
      <c r="I132" s="16"/>
      <c r="J132" s="12" t="str">
        <f>IF($G132="","",ROUND(($G132+$H132)*IF($I132="",'🔧 Settings'!$E$7,$I132),2))</f>
        <v/>
      </c>
      <c r="K132" s="12"/>
      <c r="L132" s="25" t="str">
        <f t="shared" si="1"/>
        <v/>
      </c>
      <c r="M132" s="9"/>
    </row>
    <row r="133" ht="15.75" customHeight="1">
      <c r="A133" s="6"/>
      <c r="B133" s="9"/>
      <c r="C133" s="9"/>
      <c r="D133" s="9"/>
      <c r="E133" s="6"/>
      <c r="F133" s="14"/>
      <c r="G133" s="12"/>
      <c r="H133" s="12"/>
      <c r="I133" s="16"/>
      <c r="J133" s="12" t="str">
        <f>IF($G133="","",ROUND(($G133+$H133)*IF($I133="",'🔧 Settings'!$E$7,$I133),2))</f>
        <v/>
      </c>
      <c r="K133" s="12"/>
      <c r="L133" s="25" t="str">
        <f t="shared" si="1"/>
        <v/>
      </c>
      <c r="M133" s="9"/>
    </row>
    <row r="134" ht="15.75" customHeight="1">
      <c r="A134" s="6"/>
      <c r="B134" s="9"/>
      <c r="C134" s="9"/>
      <c r="D134" s="9"/>
      <c r="E134" s="6"/>
      <c r="F134" s="14"/>
      <c r="G134" s="12"/>
      <c r="H134" s="12"/>
      <c r="I134" s="16"/>
      <c r="J134" s="12" t="str">
        <f>IF($G134="","",ROUND(($G134+$H134)*IF($I134="",'🔧 Settings'!$E$7,$I134),2))</f>
        <v/>
      </c>
      <c r="K134" s="12"/>
      <c r="L134" s="25" t="str">
        <f t="shared" si="1"/>
        <v/>
      </c>
      <c r="M134" s="9"/>
    </row>
    <row r="135" ht="15.75" customHeight="1">
      <c r="A135" s="6"/>
      <c r="B135" s="9"/>
      <c r="C135" s="9"/>
      <c r="D135" s="9"/>
      <c r="E135" s="6"/>
      <c r="F135" s="14"/>
      <c r="G135" s="12"/>
      <c r="H135" s="12"/>
      <c r="I135" s="16"/>
      <c r="J135" s="12" t="str">
        <f>IF($G135="","",ROUND(($G135+$H135)*IF($I135="",'🔧 Settings'!$E$7,$I135),2))</f>
        <v/>
      </c>
      <c r="K135" s="12"/>
      <c r="L135" s="25" t="str">
        <f t="shared" si="1"/>
        <v/>
      </c>
      <c r="M135" s="9"/>
    </row>
    <row r="136" ht="15.75" customHeight="1">
      <c r="A136" s="6"/>
      <c r="B136" s="9"/>
      <c r="C136" s="9"/>
      <c r="D136" s="9"/>
      <c r="E136" s="6"/>
      <c r="F136" s="14"/>
      <c r="G136" s="12"/>
      <c r="H136" s="12"/>
      <c r="I136" s="16"/>
      <c r="J136" s="12" t="str">
        <f>IF($G136="","",ROUND(($G136+$H136)*IF($I136="",'🔧 Settings'!$E$7,$I136),2))</f>
        <v/>
      </c>
      <c r="K136" s="12"/>
      <c r="L136" s="25" t="str">
        <f t="shared" si="1"/>
        <v/>
      </c>
      <c r="M136" s="9"/>
    </row>
    <row r="137" ht="15.75" customHeight="1">
      <c r="A137" s="6"/>
      <c r="B137" s="9"/>
      <c r="C137" s="9"/>
      <c r="D137" s="9"/>
      <c r="E137" s="6"/>
      <c r="F137" s="14"/>
      <c r="G137" s="12"/>
      <c r="H137" s="12"/>
      <c r="I137" s="16"/>
      <c r="J137" s="12" t="str">
        <f>IF($G137="","",ROUND(($G137+$H137)*IF($I137="",'🔧 Settings'!$E$7,$I137),2))</f>
        <v/>
      </c>
      <c r="K137" s="12"/>
      <c r="L137" s="25" t="str">
        <f t="shared" si="1"/>
        <v/>
      </c>
      <c r="M137" s="9"/>
    </row>
    <row r="138" ht="15.75" customHeight="1">
      <c r="A138" s="6"/>
      <c r="B138" s="9"/>
      <c r="C138" s="9"/>
      <c r="D138" s="9"/>
      <c r="E138" s="6"/>
      <c r="F138" s="14"/>
      <c r="G138" s="12"/>
      <c r="H138" s="12"/>
      <c r="I138" s="16"/>
      <c r="J138" s="12" t="str">
        <f>IF($G138="","",ROUND(($G138+$H138)*IF($I138="",'🔧 Settings'!$E$7,$I138),2))</f>
        <v/>
      </c>
      <c r="K138" s="12"/>
      <c r="L138" s="25" t="str">
        <f t="shared" si="1"/>
        <v/>
      </c>
      <c r="M138" s="9"/>
    </row>
    <row r="139" ht="15.75" customHeight="1">
      <c r="A139" s="6"/>
      <c r="B139" s="9"/>
      <c r="C139" s="9"/>
      <c r="D139" s="9"/>
      <c r="E139" s="6"/>
      <c r="F139" s="14"/>
      <c r="G139" s="12"/>
      <c r="H139" s="12"/>
      <c r="I139" s="16"/>
      <c r="J139" s="12" t="str">
        <f>IF($G139="","",ROUND(($G139+$H139)*IF($I139="",'🔧 Settings'!$E$7,$I139),2))</f>
        <v/>
      </c>
      <c r="K139" s="12"/>
      <c r="L139" s="25" t="str">
        <f t="shared" si="1"/>
        <v/>
      </c>
      <c r="M139" s="9"/>
    </row>
    <row r="140" ht="15.75" customHeight="1">
      <c r="A140" s="6"/>
      <c r="B140" s="9"/>
      <c r="C140" s="9"/>
      <c r="D140" s="9"/>
      <c r="E140" s="6"/>
      <c r="F140" s="14"/>
      <c r="G140" s="12"/>
      <c r="H140" s="12"/>
      <c r="I140" s="16"/>
      <c r="J140" s="12" t="str">
        <f>IF($G140="","",ROUND(($G140+$H140)*IF($I140="",'🔧 Settings'!$E$7,$I140),2))</f>
        <v/>
      </c>
      <c r="K140" s="12"/>
      <c r="L140" s="25" t="str">
        <f t="shared" si="1"/>
        <v/>
      </c>
      <c r="M140" s="9"/>
    </row>
    <row r="141" ht="15.75" customHeight="1">
      <c r="A141" s="6"/>
      <c r="B141" s="9"/>
      <c r="C141" s="9"/>
      <c r="D141" s="9"/>
      <c r="E141" s="6"/>
      <c r="F141" s="14"/>
      <c r="G141" s="12"/>
      <c r="H141" s="12"/>
      <c r="I141" s="16"/>
      <c r="J141" s="12" t="str">
        <f>IF($G141="","",ROUND(($G141+$H141)*IF($I141="",'🔧 Settings'!$E$7,$I141),2))</f>
        <v/>
      </c>
      <c r="K141" s="12"/>
      <c r="L141" s="25" t="str">
        <f t="shared" si="1"/>
        <v/>
      </c>
      <c r="M141" s="9"/>
    </row>
    <row r="142" ht="15.75" customHeight="1">
      <c r="A142" s="6"/>
      <c r="B142" s="9"/>
      <c r="C142" s="9"/>
      <c r="D142" s="9"/>
      <c r="E142" s="6"/>
      <c r="F142" s="14"/>
      <c r="G142" s="12"/>
      <c r="H142" s="12"/>
      <c r="I142" s="16"/>
      <c r="J142" s="12" t="str">
        <f>IF($G142="","",ROUND(($G142+$H142)*IF($I142="",'🔧 Settings'!$E$7,$I142),2))</f>
        <v/>
      </c>
      <c r="K142" s="12"/>
      <c r="L142" s="25" t="str">
        <f t="shared" si="1"/>
        <v/>
      </c>
      <c r="M142" s="9"/>
    </row>
    <row r="143" ht="15.75" customHeight="1">
      <c r="A143" s="6"/>
      <c r="B143" s="9"/>
      <c r="C143" s="9"/>
      <c r="D143" s="9"/>
      <c r="E143" s="6"/>
      <c r="F143" s="14"/>
      <c r="G143" s="12"/>
      <c r="H143" s="12"/>
      <c r="I143" s="16"/>
      <c r="J143" s="12" t="str">
        <f>IF($G143="","",ROUND(($G143+$H143)*IF($I143="",'🔧 Settings'!$E$7,$I143),2))</f>
        <v/>
      </c>
      <c r="K143" s="12"/>
      <c r="L143" s="25" t="str">
        <f t="shared" si="1"/>
        <v/>
      </c>
      <c r="M143" s="9"/>
    </row>
    <row r="144" ht="15.75" customHeight="1">
      <c r="A144" s="6"/>
      <c r="B144" s="9"/>
      <c r="C144" s="9"/>
      <c r="D144" s="9"/>
      <c r="E144" s="6"/>
      <c r="F144" s="14"/>
      <c r="G144" s="12"/>
      <c r="H144" s="12"/>
      <c r="I144" s="16"/>
      <c r="J144" s="12" t="str">
        <f>IF($G144="","",ROUND(($G144+$H144)*IF($I144="",'🔧 Settings'!$E$7,$I144),2))</f>
        <v/>
      </c>
      <c r="K144" s="12"/>
      <c r="L144" s="25" t="str">
        <f t="shared" si="1"/>
        <v/>
      </c>
      <c r="M144" s="9"/>
    </row>
    <row r="145" ht="15.75" customHeight="1">
      <c r="A145" s="6"/>
      <c r="B145" s="9"/>
      <c r="C145" s="9"/>
      <c r="D145" s="9"/>
      <c r="E145" s="6"/>
      <c r="F145" s="14"/>
      <c r="G145" s="12"/>
      <c r="H145" s="12"/>
      <c r="I145" s="16"/>
      <c r="J145" s="12" t="str">
        <f>IF($G145="","",ROUND(($G145+$H145)*IF($I145="",'🔧 Settings'!$E$7,$I145),2))</f>
        <v/>
      </c>
      <c r="K145" s="12"/>
      <c r="L145" s="25" t="str">
        <f t="shared" si="1"/>
        <v/>
      </c>
      <c r="M145" s="9"/>
    </row>
    <row r="146" ht="15.75" customHeight="1">
      <c r="A146" s="6"/>
      <c r="B146" s="9"/>
      <c r="C146" s="9"/>
      <c r="D146" s="9"/>
      <c r="E146" s="6"/>
      <c r="F146" s="14"/>
      <c r="G146" s="12"/>
      <c r="H146" s="12"/>
      <c r="I146" s="16"/>
      <c r="J146" s="12" t="str">
        <f>IF($G146="","",ROUND(($G146+$H146)*IF($I146="",'🔧 Settings'!$E$7,$I146),2))</f>
        <v/>
      </c>
      <c r="K146" s="12"/>
      <c r="L146" s="25" t="str">
        <f t="shared" si="1"/>
        <v/>
      </c>
      <c r="M146" s="9"/>
    </row>
    <row r="147" ht="15.75" customHeight="1">
      <c r="A147" s="6"/>
      <c r="B147" s="9"/>
      <c r="C147" s="9"/>
      <c r="D147" s="9"/>
      <c r="E147" s="6"/>
      <c r="F147" s="14"/>
      <c r="G147" s="12"/>
      <c r="H147" s="12"/>
      <c r="I147" s="16"/>
      <c r="J147" s="12" t="str">
        <f>IF($G147="","",ROUND(($G147+$H147)*IF($I147="",'🔧 Settings'!$E$7,$I147),2))</f>
        <v/>
      </c>
      <c r="K147" s="12"/>
      <c r="L147" s="25" t="str">
        <f t="shared" si="1"/>
        <v/>
      </c>
      <c r="M147" s="9"/>
    </row>
    <row r="148" ht="15.75" customHeight="1">
      <c r="A148" s="6"/>
      <c r="B148" s="9"/>
      <c r="C148" s="9"/>
      <c r="D148" s="9"/>
      <c r="E148" s="6"/>
      <c r="F148" s="14"/>
      <c r="G148" s="12"/>
      <c r="H148" s="12"/>
      <c r="I148" s="16"/>
      <c r="J148" s="12" t="str">
        <f>IF($G148="","",ROUND(($G148+$H148)*IF($I148="",'🔧 Settings'!$E$7,$I148),2))</f>
        <v/>
      </c>
      <c r="K148" s="12"/>
      <c r="L148" s="25" t="str">
        <f t="shared" si="1"/>
        <v/>
      </c>
      <c r="M148" s="9"/>
    </row>
    <row r="149" ht="15.75" customHeight="1">
      <c r="A149" s="6"/>
      <c r="B149" s="9"/>
      <c r="C149" s="9"/>
      <c r="D149" s="9"/>
      <c r="E149" s="6"/>
      <c r="F149" s="14"/>
      <c r="G149" s="12"/>
      <c r="H149" s="12"/>
      <c r="I149" s="16"/>
      <c r="J149" s="12" t="str">
        <f>IF($G149="","",ROUND(($G149+$H149)*IF($I149="",'🔧 Settings'!$E$7,$I149),2))</f>
        <v/>
      </c>
      <c r="K149" s="12"/>
      <c r="L149" s="25" t="str">
        <f t="shared" si="1"/>
        <v/>
      </c>
      <c r="M149" s="9"/>
    </row>
    <row r="150" ht="15.75" customHeight="1">
      <c r="A150" s="6"/>
      <c r="B150" s="9"/>
      <c r="C150" s="9"/>
      <c r="D150" s="9"/>
      <c r="E150" s="6"/>
      <c r="F150" s="14"/>
      <c r="G150" s="12"/>
      <c r="H150" s="12"/>
      <c r="I150" s="16"/>
      <c r="J150" s="12" t="str">
        <f>IF($G150="","",ROUND(($G150+$H150)*IF($I150="",'🔧 Settings'!$E$7,$I150),2))</f>
        <v/>
      </c>
      <c r="K150" s="12"/>
      <c r="L150" s="25" t="str">
        <f t="shared" si="1"/>
        <v/>
      </c>
      <c r="M150" s="9"/>
    </row>
    <row r="151" ht="15.75" customHeight="1">
      <c r="A151" s="6"/>
      <c r="B151" s="9"/>
      <c r="C151" s="9"/>
      <c r="D151" s="9"/>
      <c r="E151" s="6"/>
      <c r="F151" s="14"/>
      <c r="G151" s="12"/>
      <c r="H151" s="12"/>
      <c r="I151" s="16"/>
      <c r="J151" s="12" t="str">
        <f>IF($G151="","",ROUND(($G151+$H151)*IF($I151="",'🔧 Settings'!$E$7,$I151),2))</f>
        <v/>
      </c>
      <c r="K151" s="12"/>
      <c r="L151" s="25" t="str">
        <f t="shared" si="1"/>
        <v/>
      </c>
      <c r="M151" s="9"/>
    </row>
    <row r="152" ht="15.75" customHeight="1">
      <c r="A152" s="6"/>
      <c r="B152" s="9"/>
      <c r="C152" s="9"/>
      <c r="D152" s="9"/>
      <c r="E152" s="6"/>
      <c r="F152" s="14"/>
      <c r="G152" s="12"/>
      <c r="H152" s="12"/>
      <c r="I152" s="16"/>
      <c r="J152" s="12" t="str">
        <f>IF($G152="","",ROUND(($G152+$H152)*IF($I152="",'🔧 Settings'!$E$7,$I152),2))</f>
        <v/>
      </c>
      <c r="K152" s="12"/>
      <c r="L152" s="25" t="str">
        <f t="shared" si="1"/>
        <v/>
      </c>
      <c r="M152" s="9"/>
    </row>
    <row r="153" ht="15.75" customHeight="1">
      <c r="A153" s="6"/>
      <c r="B153" s="9"/>
      <c r="C153" s="9"/>
      <c r="D153" s="9"/>
      <c r="E153" s="6"/>
      <c r="F153" s="14"/>
      <c r="G153" s="12"/>
      <c r="H153" s="12"/>
      <c r="I153" s="16"/>
      <c r="J153" s="12" t="str">
        <f>IF($G153="","",ROUND(($G153+$H153)*IF($I153="",'🔧 Settings'!$E$7,$I153),2))</f>
        <v/>
      </c>
      <c r="K153" s="12"/>
      <c r="L153" s="25" t="str">
        <f t="shared" si="1"/>
        <v/>
      </c>
      <c r="M153" s="9"/>
    </row>
    <row r="154" ht="15.75" customHeight="1">
      <c r="A154" s="6"/>
      <c r="B154" s="9"/>
      <c r="C154" s="9"/>
      <c r="D154" s="9"/>
      <c r="E154" s="6"/>
      <c r="F154" s="14"/>
      <c r="G154" s="12"/>
      <c r="H154" s="12"/>
      <c r="I154" s="16"/>
      <c r="J154" s="12" t="str">
        <f>IF($G154="","",ROUND(($G154+$H154)*IF($I154="",'🔧 Settings'!$E$7,$I154),2))</f>
        <v/>
      </c>
      <c r="K154" s="12"/>
      <c r="L154" s="25" t="str">
        <f t="shared" si="1"/>
        <v/>
      </c>
      <c r="M154" s="9"/>
    </row>
    <row r="155" ht="15.75" customHeight="1">
      <c r="A155" s="6"/>
      <c r="B155" s="9"/>
      <c r="C155" s="9"/>
      <c r="D155" s="9"/>
      <c r="E155" s="6"/>
      <c r="F155" s="14"/>
      <c r="G155" s="12"/>
      <c r="H155" s="12"/>
      <c r="I155" s="16"/>
      <c r="J155" s="12" t="str">
        <f>IF($G155="","",ROUND(($G155+$H155)*IF($I155="",'🔧 Settings'!$E$7,$I155),2))</f>
        <v/>
      </c>
      <c r="K155" s="12"/>
      <c r="L155" s="25" t="str">
        <f t="shared" si="1"/>
        <v/>
      </c>
      <c r="M155" s="9"/>
    </row>
    <row r="156" ht="15.75" customHeight="1">
      <c r="A156" s="6"/>
      <c r="B156" s="9"/>
      <c r="C156" s="9"/>
      <c r="D156" s="9"/>
      <c r="E156" s="6"/>
      <c r="F156" s="14"/>
      <c r="G156" s="12"/>
      <c r="H156" s="12"/>
      <c r="I156" s="16"/>
      <c r="J156" s="12" t="str">
        <f>IF($G156="","",ROUND(($G156+$H156)*IF($I156="",'🔧 Settings'!$E$7,$I156),2))</f>
        <v/>
      </c>
      <c r="K156" s="12"/>
      <c r="L156" s="25" t="str">
        <f t="shared" si="1"/>
        <v/>
      </c>
      <c r="M156" s="9"/>
    </row>
    <row r="157" ht="15.75" customHeight="1">
      <c r="A157" s="6"/>
      <c r="B157" s="9"/>
      <c r="C157" s="9"/>
      <c r="D157" s="9"/>
      <c r="E157" s="6"/>
      <c r="F157" s="14"/>
      <c r="G157" s="12"/>
      <c r="H157" s="12"/>
      <c r="I157" s="16"/>
      <c r="J157" s="12" t="str">
        <f>IF($G157="","",ROUND(($G157+$H157)*IF($I157="",'🔧 Settings'!$E$7,$I157),2))</f>
        <v/>
      </c>
      <c r="K157" s="12"/>
      <c r="L157" s="25" t="str">
        <f t="shared" si="1"/>
        <v/>
      </c>
      <c r="M157" s="9"/>
    </row>
    <row r="158" ht="15.75" customHeight="1">
      <c r="A158" s="6"/>
      <c r="B158" s="9"/>
      <c r="C158" s="9"/>
      <c r="D158" s="9"/>
      <c r="E158" s="6"/>
      <c r="F158" s="14"/>
      <c r="G158" s="12"/>
      <c r="H158" s="12"/>
      <c r="I158" s="16"/>
      <c r="J158" s="12" t="str">
        <f>IF($G158="","",ROUND(($G158+$H158)*IF($I158="",'🔧 Settings'!$E$7,$I158),2))</f>
        <v/>
      </c>
      <c r="K158" s="12"/>
      <c r="L158" s="25" t="str">
        <f t="shared" si="1"/>
        <v/>
      </c>
      <c r="M158" s="9"/>
    </row>
    <row r="159" ht="15.75" customHeight="1">
      <c r="A159" s="6"/>
      <c r="B159" s="9"/>
      <c r="C159" s="9"/>
      <c r="D159" s="9"/>
      <c r="E159" s="6"/>
      <c r="F159" s="14"/>
      <c r="G159" s="12"/>
      <c r="H159" s="12"/>
      <c r="I159" s="16"/>
      <c r="J159" s="12" t="str">
        <f>IF($G159="","",ROUND(($G159+$H159)*IF($I159="",'🔧 Settings'!$E$7,$I159),2))</f>
        <v/>
      </c>
      <c r="K159" s="12"/>
      <c r="L159" s="25" t="str">
        <f t="shared" si="1"/>
        <v/>
      </c>
      <c r="M159" s="9"/>
    </row>
    <row r="160" ht="15.75" customHeight="1">
      <c r="A160" s="6"/>
      <c r="B160" s="9"/>
      <c r="C160" s="9"/>
      <c r="D160" s="9"/>
      <c r="E160" s="6"/>
      <c r="F160" s="14"/>
      <c r="G160" s="12"/>
      <c r="H160" s="12"/>
      <c r="I160" s="16"/>
      <c r="J160" s="12" t="str">
        <f>IF($G160="","",ROUND(($G160+$H160)*IF($I160="",'🔧 Settings'!$E$7,$I160),2))</f>
        <v/>
      </c>
      <c r="K160" s="12"/>
      <c r="L160" s="25" t="str">
        <f t="shared" si="1"/>
        <v/>
      </c>
      <c r="M160" s="9"/>
    </row>
    <row r="161" ht="15.75" customHeight="1">
      <c r="A161" s="6"/>
      <c r="B161" s="9"/>
      <c r="C161" s="9"/>
      <c r="D161" s="9"/>
      <c r="E161" s="6"/>
      <c r="F161" s="14"/>
      <c r="G161" s="12"/>
      <c r="H161" s="12"/>
      <c r="I161" s="16"/>
      <c r="J161" s="12" t="str">
        <f>IF($G161="","",ROUND(($G161+$H161)*IF($I161="",'🔧 Settings'!$E$7,$I161),2))</f>
        <v/>
      </c>
      <c r="K161" s="12"/>
      <c r="L161" s="25" t="str">
        <f t="shared" si="1"/>
        <v/>
      </c>
      <c r="M161" s="9"/>
    </row>
    <row r="162" ht="15.75" customHeight="1">
      <c r="A162" s="6"/>
      <c r="B162" s="9"/>
      <c r="C162" s="9"/>
      <c r="D162" s="9"/>
      <c r="E162" s="6"/>
      <c r="F162" s="14"/>
      <c r="G162" s="12"/>
      <c r="H162" s="12"/>
      <c r="I162" s="16"/>
      <c r="J162" s="12" t="str">
        <f>IF($G162="","",ROUND(($G162+$H162)*IF($I162="",'🔧 Settings'!$E$7,$I162),2))</f>
        <v/>
      </c>
      <c r="K162" s="12"/>
      <c r="L162" s="25" t="str">
        <f t="shared" si="1"/>
        <v/>
      </c>
      <c r="M162" s="9"/>
    </row>
    <row r="163" ht="15.75" customHeight="1">
      <c r="A163" s="6"/>
      <c r="B163" s="9"/>
      <c r="C163" s="9"/>
      <c r="D163" s="9"/>
      <c r="E163" s="6"/>
      <c r="F163" s="14"/>
      <c r="G163" s="12"/>
      <c r="H163" s="12"/>
      <c r="I163" s="16"/>
      <c r="J163" s="12" t="str">
        <f>IF($G163="","",ROUND(($G163+$H163)*IF($I163="",'🔧 Settings'!$E$7,$I163),2))</f>
        <v/>
      </c>
      <c r="K163" s="12"/>
      <c r="L163" s="25" t="str">
        <f t="shared" si="1"/>
        <v/>
      </c>
      <c r="M163" s="9"/>
    </row>
    <row r="164" ht="15.75" customHeight="1">
      <c r="A164" s="6"/>
      <c r="B164" s="9"/>
      <c r="C164" s="9"/>
      <c r="D164" s="9"/>
      <c r="E164" s="6"/>
      <c r="F164" s="14"/>
      <c r="G164" s="12"/>
      <c r="H164" s="12"/>
      <c r="I164" s="16"/>
      <c r="J164" s="12" t="str">
        <f>IF($G164="","",ROUND(($G164+$H164)*IF($I164="",'🔧 Settings'!$E$7,$I164),2))</f>
        <v/>
      </c>
      <c r="K164" s="12"/>
      <c r="L164" s="25" t="str">
        <f t="shared" si="1"/>
        <v/>
      </c>
      <c r="M164" s="9"/>
    </row>
    <row r="165" ht="15.75" customHeight="1">
      <c r="A165" s="6"/>
      <c r="B165" s="9"/>
      <c r="C165" s="9"/>
      <c r="D165" s="9"/>
      <c r="E165" s="6"/>
      <c r="F165" s="14"/>
      <c r="G165" s="12"/>
      <c r="H165" s="12"/>
      <c r="I165" s="16"/>
      <c r="J165" s="12" t="str">
        <f>IF($G165="","",ROUND(($G165+$H165)*IF($I165="",'🔧 Settings'!$E$7,$I165),2))</f>
        <v/>
      </c>
      <c r="K165" s="12"/>
      <c r="L165" s="25" t="str">
        <f t="shared" si="1"/>
        <v/>
      </c>
      <c r="M165" s="9"/>
    </row>
    <row r="166" ht="15.75" customHeight="1">
      <c r="A166" s="6"/>
      <c r="B166" s="9"/>
      <c r="C166" s="9"/>
      <c r="D166" s="9"/>
      <c r="E166" s="6"/>
      <c r="F166" s="14"/>
      <c r="G166" s="12"/>
      <c r="H166" s="12"/>
      <c r="I166" s="16"/>
      <c r="J166" s="12" t="str">
        <f>IF($G166="","",ROUND(($G166+$H166)*IF($I166="",'🔧 Settings'!$E$7,$I166),2))</f>
        <v/>
      </c>
      <c r="K166" s="12"/>
      <c r="L166" s="25" t="str">
        <f t="shared" si="1"/>
        <v/>
      </c>
      <c r="M166" s="9"/>
    </row>
    <row r="167" ht="15.75" customHeight="1">
      <c r="A167" s="6"/>
      <c r="B167" s="9"/>
      <c r="C167" s="9"/>
      <c r="D167" s="9"/>
      <c r="E167" s="6"/>
      <c r="F167" s="14"/>
      <c r="G167" s="12"/>
      <c r="H167" s="12"/>
      <c r="I167" s="16"/>
      <c r="J167" s="12" t="str">
        <f>IF($G167="","",ROUND(($G167+$H167)*IF($I167="",'🔧 Settings'!$E$7,$I167),2))</f>
        <v/>
      </c>
      <c r="K167" s="12"/>
      <c r="L167" s="25" t="str">
        <f t="shared" si="1"/>
        <v/>
      </c>
      <c r="M167" s="9"/>
    </row>
    <row r="168" ht="15.75" customHeight="1">
      <c r="A168" s="6"/>
      <c r="B168" s="9"/>
      <c r="C168" s="9"/>
      <c r="D168" s="9"/>
      <c r="E168" s="6"/>
      <c r="F168" s="14"/>
      <c r="G168" s="12"/>
      <c r="H168" s="12"/>
      <c r="I168" s="16"/>
      <c r="J168" s="12" t="str">
        <f>IF($G168="","",ROUND(($G168+$H168)*IF($I168="",'🔧 Settings'!$E$7,$I168),2))</f>
        <v/>
      </c>
      <c r="K168" s="12"/>
      <c r="L168" s="25" t="str">
        <f t="shared" si="1"/>
        <v/>
      </c>
      <c r="M168" s="9"/>
    </row>
    <row r="169" ht="15.75" customHeight="1">
      <c r="A169" s="6"/>
      <c r="B169" s="9"/>
      <c r="C169" s="9"/>
      <c r="D169" s="9"/>
      <c r="E169" s="6"/>
      <c r="F169" s="14"/>
      <c r="G169" s="12"/>
      <c r="H169" s="12"/>
      <c r="I169" s="16"/>
      <c r="J169" s="12" t="str">
        <f>IF($G169="","",ROUND(($G169+$H169)*IF($I169="",'🔧 Settings'!$E$7,$I169),2))</f>
        <v/>
      </c>
      <c r="K169" s="12"/>
      <c r="L169" s="25" t="str">
        <f t="shared" si="1"/>
        <v/>
      </c>
      <c r="M169" s="9"/>
    </row>
    <row r="170" ht="15.75" customHeight="1">
      <c r="A170" s="6"/>
      <c r="B170" s="9"/>
      <c r="C170" s="9"/>
      <c r="D170" s="9"/>
      <c r="E170" s="6"/>
      <c r="F170" s="14"/>
      <c r="G170" s="12"/>
      <c r="H170" s="12"/>
      <c r="I170" s="16"/>
      <c r="J170" s="12" t="str">
        <f>IF($G170="","",ROUND(($G170+$H170)*IF($I170="",'🔧 Settings'!$E$7,$I170),2))</f>
        <v/>
      </c>
      <c r="K170" s="12"/>
      <c r="L170" s="25" t="str">
        <f t="shared" si="1"/>
        <v/>
      </c>
      <c r="M170" s="9"/>
    </row>
    <row r="171" ht="15.75" customHeight="1">
      <c r="A171" s="6"/>
      <c r="B171" s="9"/>
      <c r="C171" s="9"/>
      <c r="D171" s="9"/>
      <c r="E171" s="6"/>
      <c r="F171" s="14"/>
      <c r="G171" s="12"/>
      <c r="H171" s="12"/>
      <c r="I171" s="16"/>
      <c r="J171" s="12" t="str">
        <f>IF($G171="","",ROUND(($G171+$H171)*IF($I171="",'🔧 Settings'!$E$7,$I171),2))</f>
        <v/>
      </c>
      <c r="K171" s="12"/>
      <c r="L171" s="25" t="str">
        <f t="shared" si="1"/>
        <v/>
      </c>
      <c r="M171" s="9"/>
    </row>
    <row r="172" ht="15.75" customHeight="1">
      <c r="A172" s="6"/>
      <c r="B172" s="9"/>
      <c r="C172" s="9"/>
      <c r="D172" s="9"/>
      <c r="E172" s="6"/>
      <c r="F172" s="14"/>
      <c r="G172" s="12"/>
      <c r="H172" s="12"/>
      <c r="I172" s="16"/>
      <c r="J172" s="12" t="str">
        <f>IF($G172="","",ROUND(($G172+$H172)*IF($I172="",'🔧 Settings'!$E$7,$I172),2))</f>
        <v/>
      </c>
      <c r="K172" s="12"/>
      <c r="L172" s="25" t="str">
        <f t="shared" si="1"/>
        <v/>
      </c>
      <c r="M172" s="9"/>
    </row>
    <row r="173" ht="15.75" customHeight="1">
      <c r="A173" s="6"/>
      <c r="B173" s="9"/>
      <c r="C173" s="9"/>
      <c r="D173" s="9"/>
      <c r="E173" s="6"/>
      <c r="F173" s="14"/>
      <c r="G173" s="12"/>
      <c r="H173" s="12"/>
      <c r="I173" s="16"/>
      <c r="J173" s="12" t="str">
        <f>IF($G173="","",ROUND(($G173+$H173)*IF($I173="",'🔧 Settings'!$E$7,$I173),2))</f>
        <v/>
      </c>
      <c r="K173" s="12"/>
      <c r="L173" s="25" t="str">
        <f t="shared" si="1"/>
        <v/>
      </c>
      <c r="M173" s="9"/>
    </row>
    <row r="174" ht="15.75" customHeight="1">
      <c r="A174" s="6"/>
      <c r="B174" s="9"/>
      <c r="C174" s="9"/>
      <c r="D174" s="9"/>
      <c r="E174" s="6"/>
      <c r="F174" s="14"/>
      <c r="G174" s="12"/>
      <c r="H174" s="12"/>
      <c r="I174" s="16"/>
      <c r="J174" s="12" t="str">
        <f>IF($G174="","",ROUND(($G174+$H174)*IF($I174="",'🔧 Settings'!$E$7,$I174),2))</f>
        <v/>
      </c>
      <c r="K174" s="12"/>
      <c r="L174" s="25" t="str">
        <f t="shared" si="1"/>
        <v/>
      </c>
      <c r="M174" s="9"/>
    </row>
    <row r="175" ht="15.75" customHeight="1">
      <c r="A175" s="6"/>
      <c r="B175" s="9"/>
      <c r="C175" s="9"/>
      <c r="D175" s="9"/>
      <c r="E175" s="6"/>
      <c r="F175" s="14"/>
      <c r="G175" s="12"/>
      <c r="H175" s="12"/>
      <c r="I175" s="16"/>
      <c r="J175" s="12" t="str">
        <f>IF($G175="","",ROUND(($G175+$H175)*IF($I175="",'🔧 Settings'!$E$7,$I175),2))</f>
        <v/>
      </c>
      <c r="K175" s="12"/>
      <c r="L175" s="25" t="str">
        <f t="shared" si="1"/>
        <v/>
      </c>
      <c r="M175" s="9"/>
    </row>
    <row r="176" ht="15.75" customHeight="1">
      <c r="A176" s="6"/>
      <c r="B176" s="9"/>
      <c r="C176" s="9"/>
      <c r="D176" s="9"/>
      <c r="E176" s="6"/>
      <c r="F176" s="14"/>
      <c r="G176" s="12"/>
      <c r="H176" s="12"/>
      <c r="I176" s="16"/>
      <c r="J176" s="12" t="str">
        <f>IF($G176="","",ROUND(($G176+$H176)*IF($I176="",'🔧 Settings'!$E$7,$I176),2))</f>
        <v/>
      </c>
      <c r="K176" s="12"/>
      <c r="L176" s="25" t="str">
        <f t="shared" si="1"/>
        <v/>
      </c>
      <c r="M176" s="9"/>
    </row>
    <row r="177" ht="15.75" customHeight="1">
      <c r="A177" s="6"/>
      <c r="B177" s="9"/>
      <c r="C177" s="9"/>
      <c r="D177" s="9"/>
      <c r="E177" s="6"/>
      <c r="F177" s="14"/>
      <c r="G177" s="12"/>
      <c r="H177" s="12"/>
      <c r="I177" s="16"/>
      <c r="J177" s="12" t="str">
        <f>IF($G177="","",ROUND(($G177+$H177)*IF($I177="",'🔧 Settings'!$E$7,$I177),2))</f>
        <v/>
      </c>
      <c r="K177" s="12"/>
      <c r="L177" s="25" t="str">
        <f t="shared" si="1"/>
        <v/>
      </c>
      <c r="M177" s="9"/>
    </row>
    <row r="178" ht="15.75" customHeight="1">
      <c r="A178" s="6"/>
      <c r="B178" s="9"/>
      <c r="C178" s="9"/>
      <c r="D178" s="9"/>
      <c r="E178" s="6"/>
      <c r="F178" s="14"/>
      <c r="G178" s="12"/>
      <c r="H178" s="12"/>
      <c r="I178" s="16"/>
      <c r="J178" s="12" t="str">
        <f>IF($G178="","",ROUND(($G178+$H178)*IF($I178="",'🔧 Settings'!$E$7,$I178),2))</f>
        <v/>
      </c>
      <c r="K178" s="12"/>
      <c r="L178" s="25" t="str">
        <f t="shared" si="1"/>
        <v/>
      </c>
      <c r="M178" s="9"/>
    </row>
    <row r="179" ht="15.75" customHeight="1">
      <c r="A179" s="6"/>
      <c r="B179" s="9"/>
      <c r="C179" s="9"/>
      <c r="D179" s="9"/>
      <c r="E179" s="6"/>
      <c r="F179" s="14"/>
      <c r="G179" s="12"/>
      <c r="H179" s="12"/>
      <c r="I179" s="16"/>
      <c r="J179" s="12" t="str">
        <f>IF($G179="","",ROUND(($G179+$H179)*IF($I179="",'🔧 Settings'!$E$7,$I179),2))</f>
        <v/>
      </c>
      <c r="K179" s="12"/>
      <c r="L179" s="25" t="str">
        <f t="shared" si="1"/>
        <v/>
      </c>
      <c r="M179" s="9"/>
    </row>
    <row r="180" ht="15.75" customHeight="1">
      <c r="A180" s="6"/>
      <c r="B180" s="9"/>
      <c r="C180" s="9"/>
      <c r="D180" s="9"/>
      <c r="E180" s="6"/>
      <c r="F180" s="14"/>
      <c r="G180" s="12"/>
      <c r="H180" s="12"/>
      <c r="I180" s="16"/>
      <c r="J180" s="12" t="str">
        <f>IF($G180="","",ROUND(($G180+$H180)*IF($I180="",'🔧 Settings'!$E$7,$I180),2))</f>
        <v/>
      </c>
      <c r="K180" s="12"/>
      <c r="L180" s="25" t="str">
        <f t="shared" si="1"/>
        <v/>
      </c>
      <c r="M180" s="9"/>
    </row>
    <row r="181" ht="15.75" customHeight="1">
      <c r="A181" s="6"/>
      <c r="B181" s="9"/>
      <c r="C181" s="9"/>
      <c r="D181" s="9"/>
      <c r="E181" s="6"/>
      <c r="F181" s="14"/>
      <c r="G181" s="12"/>
      <c r="H181" s="12"/>
      <c r="I181" s="16"/>
      <c r="J181" s="12" t="str">
        <f>IF($G181="","",ROUND(($G181+$H181)*IF($I181="",'🔧 Settings'!$E$7,$I181),2))</f>
        <v/>
      </c>
      <c r="K181" s="12"/>
      <c r="L181" s="25" t="str">
        <f t="shared" si="1"/>
        <v/>
      </c>
      <c r="M181" s="9"/>
    </row>
    <row r="182" ht="15.75" customHeight="1">
      <c r="A182" s="6"/>
      <c r="B182" s="9"/>
      <c r="C182" s="9"/>
      <c r="D182" s="9"/>
      <c r="E182" s="6"/>
      <c r="F182" s="14"/>
      <c r="G182" s="12"/>
      <c r="H182" s="12"/>
      <c r="I182" s="16"/>
      <c r="J182" s="12" t="str">
        <f>IF($G182="","",ROUND(($G182+$H182)*IF($I182="",'🔧 Settings'!$E$7,$I182),2))</f>
        <v/>
      </c>
      <c r="K182" s="12"/>
      <c r="L182" s="25" t="str">
        <f t="shared" si="1"/>
        <v/>
      </c>
      <c r="M182" s="9"/>
    </row>
    <row r="183" ht="15.75" customHeight="1">
      <c r="A183" s="6"/>
      <c r="B183" s="9"/>
      <c r="C183" s="9"/>
      <c r="D183" s="9"/>
      <c r="E183" s="6"/>
      <c r="F183" s="14"/>
      <c r="G183" s="12"/>
      <c r="H183" s="12"/>
      <c r="I183" s="16"/>
      <c r="J183" s="12" t="str">
        <f>IF($G183="","",ROUND(($G183+$H183)*IF($I183="",'🔧 Settings'!$E$7,$I183),2))</f>
        <v/>
      </c>
      <c r="K183" s="12"/>
      <c r="L183" s="25" t="str">
        <f t="shared" si="1"/>
        <v/>
      </c>
      <c r="M183" s="9"/>
    </row>
    <row r="184" ht="15.75" customHeight="1">
      <c r="A184" s="6"/>
      <c r="B184" s="9"/>
      <c r="C184" s="9"/>
      <c r="D184" s="9"/>
      <c r="E184" s="6"/>
      <c r="F184" s="14"/>
      <c r="G184" s="12"/>
      <c r="H184" s="12"/>
      <c r="I184" s="16"/>
      <c r="J184" s="12" t="str">
        <f>IF($G184="","",ROUND(($G184+$H184)*IF($I184="",'🔧 Settings'!$E$7,$I184),2))</f>
        <v/>
      </c>
      <c r="K184" s="12"/>
      <c r="L184" s="25" t="str">
        <f t="shared" si="1"/>
        <v/>
      </c>
      <c r="M184" s="9"/>
    </row>
    <row r="185" ht="15.75" customHeight="1">
      <c r="A185" s="6"/>
      <c r="B185" s="9"/>
      <c r="C185" s="9"/>
      <c r="D185" s="9"/>
      <c r="E185" s="6"/>
      <c r="F185" s="14"/>
      <c r="G185" s="12"/>
      <c r="H185" s="12"/>
      <c r="I185" s="16"/>
      <c r="J185" s="12" t="str">
        <f>IF($G185="","",ROUND(($G185+$H185)*IF($I185="",'🔧 Settings'!$E$7,$I185),2))</f>
        <v/>
      </c>
      <c r="K185" s="12"/>
      <c r="L185" s="25" t="str">
        <f t="shared" si="1"/>
        <v/>
      </c>
      <c r="M185" s="9"/>
    </row>
    <row r="186" ht="15.75" customHeight="1">
      <c r="A186" s="6"/>
      <c r="B186" s="9"/>
      <c r="C186" s="9"/>
      <c r="D186" s="9"/>
      <c r="E186" s="6"/>
      <c r="F186" s="14"/>
      <c r="G186" s="12"/>
      <c r="H186" s="12"/>
      <c r="I186" s="16"/>
      <c r="J186" s="12" t="str">
        <f>IF($G186="","",ROUND(($G186+$H186)*IF($I186="",'🔧 Settings'!$E$7,$I186),2))</f>
        <v/>
      </c>
      <c r="K186" s="12"/>
      <c r="L186" s="25" t="str">
        <f t="shared" si="1"/>
        <v/>
      </c>
      <c r="M186" s="9"/>
    </row>
    <row r="187" ht="15.75" customHeight="1">
      <c r="A187" s="6"/>
      <c r="B187" s="9"/>
      <c r="C187" s="9"/>
      <c r="D187" s="9"/>
      <c r="E187" s="6"/>
      <c r="F187" s="14"/>
      <c r="G187" s="12"/>
      <c r="H187" s="12"/>
      <c r="I187" s="16"/>
      <c r="J187" s="12" t="str">
        <f>IF($G187="","",ROUND(($G187+$H187)*IF($I187="",'🔧 Settings'!$E$7,$I187),2))</f>
        <v/>
      </c>
      <c r="K187" s="12"/>
      <c r="L187" s="25" t="str">
        <f t="shared" si="1"/>
        <v/>
      </c>
      <c r="M187" s="9"/>
    </row>
    <row r="188" ht="15.75" customHeight="1">
      <c r="A188" s="6"/>
      <c r="B188" s="9"/>
      <c r="C188" s="9"/>
      <c r="D188" s="9"/>
      <c r="E188" s="6"/>
      <c r="F188" s="14"/>
      <c r="G188" s="12"/>
      <c r="H188" s="12"/>
      <c r="I188" s="16"/>
      <c r="J188" s="12" t="str">
        <f>IF($G188="","",ROUND(($G188+$H188)*IF($I188="",'🔧 Settings'!$E$7,$I188),2))</f>
        <v/>
      </c>
      <c r="K188" s="12"/>
      <c r="L188" s="25" t="str">
        <f t="shared" si="1"/>
        <v/>
      </c>
      <c r="M188" s="9"/>
    </row>
    <row r="189" ht="15.75" customHeight="1">
      <c r="A189" s="6"/>
      <c r="B189" s="9"/>
      <c r="C189" s="9"/>
      <c r="D189" s="9"/>
      <c r="E189" s="6"/>
      <c r="F189" s="14"/>
      <c r="G189" s="12"/>
      <c r="H189" s="12"/>
      <c r="I189" s="16"/>
      <c r="J189" s="12" t="str">
        <f>IF($G189="","",ROUND(($G189+$H189)*IF($I189="",'🔧 Settings'!$E$7,$I189),2))</f>
        <v/>
      </c>
      <c r="K189" s="12"/>
      <c r="L189" s="25" t="str">
        <f t="shared" si="1"/>
        <v/>
      </c>
      <c r="M189" s="9"/>
    </row>
    <row r="190" ht="15.75" customHeight="1">
      <c r="A190" s="6"/>
      <c r="B190" s="9"/>
      <c r="C190" s="9"/>
      <c r="D190" s="9"/>
      <c r="E190" s="6"/>
      <c r="F190" s="14"/>
      <c r="G190" s="12"/>
      <c r="H190" s="12"/>
      <c r="I190" s="16"/>
      <c r="J190" s="12" t="str">
        <f>IF($G190="","",ROUND(($G190+$H190)*IF($I190="",'🔧 Settings'!$E$7,$I190),2))</f>
        <v/>
      </c>
      <c r="K190" s="12"/>
      <c r="L190" s="25" t="str">
        <f t="shared" si="1"/>
        <v/>
      </c>
      <c r="M190" s="9"/>
    </row>
    <row r="191" ht="15.75" customHeight="1">
      <c r="A191" s="6"/>
      <c r="B191" s="9"/>
      <c r="C191" s="9"/>
      <c r="D191" s="9"/>
      <c r="E191" s="6"/>
      <c r="F191" s="14"/>
      <c r="G191" s="12"/>
      <c r="H191" s="12"/>
      <c r="I191" s="16"/>
      <c r="J191" s="12" t="str">
        <f>IF($G191="","",ROUND(($G191+$H191)*IF($I191="",'🔧 Settings'!$E$7,$I191),2))</f>
        <v/>
      </c>
      <c r="K191" s="12"/>
      <c r="L191" s="25" t="str">
        <f t="shared" si="1"/>
        <v/>
      </c>
      <c r="M191" s="9"/>
    </row>
    <row r="192" ht="15.75" customHeight="1">
      <c r="A192" s="6"/>
      <c r="B192" s="9"/>
      <c r="C192" s="9"/>
      <c r="D192" s="9"/>
      <c r="E192" s="6"/>
      <c r="F192" s="14"/>
      <c r="G192" s="12"/>
      <c r="H192" s="12"/>
      <c r="I192" s="16"/>
      <c r="J192" s="12" t="str">
        <f>IF($G192="","",ROUND(($G192+$H192)*IF($I192="",'🔧 Settings'!$E$7,$I192),2))</f>
        <v/>
      </c>
      <c r="K192" s="12"/>
      <c r="L192" s="25" t="str">
        <f t="shared" si="1"/>
        <v/>
      </c>
      <c r="M192" s="9"/>
    </row>
    <row r="193" ht="15.75" customHeight="1">
      <c r="A193" s="6"/>
      <c r="B193" s="9"/>
      <c r="C193" s="9"/>
      <c r="D193" s="9"/>
      <c r="E193" s="6"/>
      <c r="F193" s="14"/>
      <c r="G193" s="12"/>
      <c r="H193" s="12"/>
      <c r="I193" s="16"/>
      <c r="J193" s="12" t="str">
        <f>IF($G193="","",ROUND(($G193+$H193)*IF($I193="",'🔧 Settings'!$E$7,$I193),2))</f>
        <v/>
      </c>
      <c r="K193" s="12"/>
      <c r="L193" s="25" t="str">
        <f t="shared" si="1"/>
        <v/>
      </c>
      <c r="M193" s="9"/>
    </row>
    <row r="194" ht="15.75" customHeight="1">
      <c r="A194" s="6"/>
      <c r="B194" s="9"/>
      <c r="C194" s="9"/>
      <c r="D194" s="9"/>
      <c r="E194" s="6"/>
      <c r="F194" s="14"/>
      <c r="G194" s="12"/>
      <c r="H194" s="12"/>
      <c r="I194" s="16"/>
      <c r="J194" s="12" t="str">
        <f>IF($G194="","",ROUND(($G194+$H194)*IF($I194="",'🔧 Settings'!$E$7,$I194),2))</f>
        <v/>
      </c>
      <c r="K194" s="12"/>
      <c r="L194" s="25" t="str">
        <f t="shared" si="1"/>
        <v/>
      </c>
      <c r="M194" s="9"/>
    </row>
    <row r="195" ht="15.75" customHeight="1">
      <c r="A195" s="6"/>
      <c r="B195" s="9"/>
      <c r="C195" s="9"/>
      <c r="D195" s="9"/>
      <c r="E195" s="6"/>
      <c r="F195" s="14"/>
      <c r="G195" s="12"/>
      <c r="H195" s="12"/>
      <c r="I195" s="16"/>
      <c r="J195" s="12" t="str">
        <f>IF($G195="","",ROUND(($G195+$H195)*IF($I195="",'🔧 Settings'!$E$7,$I195),2))</f>
        <v/>
      </c>
      <c r="K195" s="12"/>
      <c r="L195" s="25" t="str">
        <f t="shared" si="1"/>
        <v/>
      </c>
      <c r="M195" s="9"/>
    </row>
    <row r="196" ht="15.75" customHeight="1">
      <c r="A196" s="6"/>
      <c r="B196" s="9"/>
      <c r="C196" s="9"/>
      <c r="D196" s="9"/>
      <c r="E196" s="6"/>
      <c r="F196" s="14"/>
      <c r="G196" s="12"/>
      <c r="H196" s="12"/>
      <c r="I196" s="16"/>
      <c r="J196" s="12" t="str">
        <f>IF($G196="","",ROUND(($G196+$H196)*IF($I196="",'🔧 Settings'!$E$7,$I196),2))</f>
        <v/>
      </c>
      <c r="K196" s="12"/>
      <c r="L196" s="25" t="str">
        <f t="shared" si="1"/>
        <v/>
      </c>
      <c r="M196" s="9"/>
    </row>
    <row r="197" ht="15.75" customHeight="1">
      <c r="A197" s="6"/>
      <c r="B197" s="9"/>
      <c r="C197" s="9"/>
      <c r="D197" s="9"/>
      <c r="E197" s="6"/>
      <c r="F197" s="14"/>
      <c r="G197" s="12"/>
      <c r="H197" s="12"/>
      <c r="I197" s="16"/>
      <c r="J197" s="12" t="str">
        <f>IF($G197="","",ROUND(($G197+$H197)*IF($I197="",'🔧 Settings'!$E$7,$I197),2))</f>
        <v/>
      </c>
      <c r="K197" s="12"/>
      <c r="L197" s="25" t="str">
        <f t="shared" si="1"/>
        <v/>
      </c>
      <c r="M197" s="9"/>
    </row>
    <row r="198" ht="15.75" customHeight="1">
      <c r="A198" s="6"/>
      <c r="B198" s="9"/>
      <c r="C198" s="9"/>
      <c r="D198" s="9"/>
      <c r="E198" s="6"/>
      <c r="F198" s="14"/>
      <c r="G198" s="12"/>
      <c r="H198" s="12"/>
      <c r="I198" s="16"/>
      <c r="J198" s="12" t="str">
        <f>IF($G198="","",ROUND(($G198+$H198)*IF($I198="",'🔧 Settings'!$E$7,$I198),2))</f>
        <v/>
      </c>
      <c r="K198" s="12"/>
      <c r="L198" s="25" t="str">
        <f t="shared" si="1"/>
        <v/>
      </c>
      <c r="M198" s="9"/>
    </row>
    <row r="199" ht="15.75" customHeight="1">
      <c r="A199" s="6"/>
      <c r="B199" s="9"/>
      <c r="C199" s="9"/>
      <c r="D199" s="9"/>
      <c r="E199" s="6"/>
      <c r="F199" s="14"/>
      <c r="G199" s="12"/>
      <c r="H199" s="12"/>
      <c r="I199" s="16"/>
      <c r="J199" s="12" t="str">
        <f>IF($G199="","",ROUND(($G199+$H199)*IF($I199="",'🔧 Settings'!$E$7,$I199),2))</f>
        <v/>
      </c>
      <c r="K199" s="12"/>
      <c r="L199" s="25" t="str">
        <f t="shared" si="1"/>
        <v/>
      </c>
      <c r="M199" s="9"/>
    </row>
    <row r="200" ht="15.75" customHeight="1">
      <c r="A200" s="6"/>
      <c r="B200" s="9"/>
      <c r="C200" s="9"/>
      <c r="D200" s="9"/>
      <c r="E200" s="6"/>
      <c r="F200" s="14"/>
      <c r="G200" s="12"/>
      <c r="H200" s="12"/>
      <c r="I200" s="16"/>
      <c r="J200" s="12" t="str">
        <f>IF($G200="","",ROUND(($G200+$H200)*IF($I200="",'🔧 Settings'!$E$7,$I200),2))</f>
        <v/>
      </c>
      <c r="K200" s="12"/>
      <c r="L200" s="25" t="str">
        <f t="shared" si="1"/>
        <v/>
      </c>
      <c r="M200" s="9"/>
    </row>
    <row r="201" ht="15.75" customHeight="1">
      <c r="A201" s="6"/>
      <c r="B201" s="9"/>
      <c r="C201" s="9"/>
      <c r="D201" s="9"/>
      <c r="E201" s="6"/>
      <c r="F201" s="14"/>
      <c r="G201" s="12"/>
      <c r="H201" s="12"/>
      <c r="I201" s="16"/>
      <c r="J201" s="12" t="str">
        <f>IF($G201="","",ROUND(($G201+$H201)*IF($I201="",'🔧 Settings'!$E$7,$I201),2))</f>
        <v/>
      </c>
      <c r="K201" s="12"/>
      <c r="L201" s="25" t="str">
        <f t="shared" si="1"/>
        <v/>
      </c>
      <c r="M201" s="9"/>
    </row>
    <row r="202" ht="15.75" customHeight="1">
      <c r="A202" s="6"/>
      <c r="B202" s="9"/>
      <c r="C202" s="9"/>
      <c r="D202" s="9"/>
      <c r="E202" s="6"/>
      <c r="F202" s="14"/>
      <c r="G202" s="12"/>
      <c r="H202" s="12"/>
      <c r="I202" s="16"/>
      <c r="J202" s="12" t="str">
        <f>IF($G202="","",ROUND(($G202+$H202)*IF($I202="",'🔧 Settings'!$E$7,$I202),2))</f>
        <v/>
      </c>
      <c r="K202" s="12"/>
      <c r="L202" s="25" t="str">
        <f t="shared" si="1"/>
        <v/>
      </c>
      <c r="M202" s="9"/>
    </row>
    <row r="203" ht="15.75" customHeight="1">
      <c r="A203" s="6"/>
      <c r="B203" s="9"/>
      <c r="C203" s="9"/>
      <c r="D203" s="9"/>
      <c r="E203" s="6"/>
      <c r="F203" s="14"/>
      <c r="G203" s="12"/>
      <c r="H203" s="12"/>
      <c r="I203" s="16"/>
      <c r="J203" s="12" t="str">
        <f>IF($G203="","",ROUND(($G203+$H203)*IF($I203="",'🔧 Settings'!$E$7,$I203),2))</f>
        <v/>
      </c>
      <c r="K203" s="12"/>
      <c r="L203" s="25" t="str">
        <f t="shared" si="1"/>
        <v/>
      </c>
      <c r="M203" s="9"/>
    </row>
    <row r="204" ht="15.75" customHeight="1">
      <c r="A204" s="6"/>
      <c r="B204" s="9"/>
      <c r="C204" s="9"/>
      <c r="D204" s="9"/>
      <c r="E204" s="6"/>
      <c r="F204" s="14"/>
      <c r="G204" s="12"/>
      <c r="H204" s="12"/>
      <c r="I204" s="16"/>
      <c r="J204" s="12" t="str">
        <f>IF($G204="","",ROUND(($G204+$H204)*IF($I204="",'🔧 Settings'!$E$7,$I204),2))</f>
        <v/>
      </c>
      <c r="K204" s="12"/>
      <c r="L204" s="25" t="str">
        <f t="shared" si="1"/>
        <v/>
      </c>
      <c r="M204" s="9"/>
    </row>
    <row r="205" ht="15.75" customHeight="1">
      <c r="A205" s="6"/>
      <c r="B205" s="9"/>
      <c r="C205" s="9"/>
      <c r="D205" s="9"/>
      <c r="E205" s="6"/>
      <c r="F205" s="14"/>
      <c r="G205" s="12"/>
      <c r="H205" s="12"/>
      <c r="I205" s="16"/>
      <c r="J205" s="12" t="str">
        <f>IF($G205="","",ROUND(($G205+$H205)*IF($I205="",'🔧 Settings'!$E$7,$I205),2))</f>
        <v/>
      </c>
      <c r="K205" s="12"/>
      <c r="L205" s="25" t="str">
        <f t="shared" si="1"/>
        <v/>
      </c>
      <c r="M205" s="9"/>
    </row>
    <row r="206" ht="15.75" customHeight="1">
      <c r="A206" s="6"/>
      <c r="B206" s="9"/>
      <c r="C206" s="9"/>
      <c r="D206" s="9"/>
      <c r="E206" s="6"/>
      <c r="F206" s="14"/>
      <c r="G206" s="12"/>
      <c r="H206" s="12"/>
      <c r="I206" s="16"/>
      <c r="J206" s="12" t="str">
        <f>IF($G206="","",ROUND(($G206+$H206)*IF($I206="",'🔧 Settings'!$E$7,$I206),2))</f>
        <v/>
      </c>
      <c r="K206" s="12"/>
      <c r="L206" s="25" t="str">
        <f t="shared" si="1"/>
        <v/>
      </c>
      <c r="M206" s="9"/>
    </row>
    <row r="207" ht="15.75" customHeight="1">
      <c r="A207" s="6"/>
      <c r="B207" s="9"/>
      <c r="C207" s="9"/>
      <c r="D207" s="9"/>
      <c r="E207" s="6"/>
      <c r="F207" s="14"/>
      <c r="G207" s="12"/>
      <c r="H207" s="12"/>
      <c r="I207" s="16"/>
      <c r="J207" s="12" t="str">
        <f>IF($G207="","",ROUND(($G207+$H207)*IF($I207="",'🔧 Settings'!$E$7,$I207),2))</f>
        <v/>
      </c>
      <c r="K207" s="12"/>
      <c r="L207" s="25" t="str">
        <f t="shared" si="1"/>
        <v/>
      </c>
      <c r="M207" s="9"/>
    </row>
    <row r="208" ht="15.75" customHeight="1">
      <c r="A208" s="6"/>
      <c r="B208" s="9"/>
      <c r="C208" s="9"/>
      <c r="D208" s="9"/>
      <c r="E208" s="6"/>
      <c r="F208" s="14"/>
      <c r="G208" s="12"/>
      <c r="H208" s="12"/>
      <c r="I208" s="16"/>
      <c r="J208" s="12" t="str">
        <f>IF($G208="","",ROUND(($G208+$H208)*IF($I208="",'🔧 Settings'!$E$7,$I208),2))</f>
        <v/>
      </c>
      <c r="K208" s="12"/>
      <c r="L208" s="25" t="str">
        <f t="shared" si="1"/>
        <v/>
      </c>
      <c r="M208" s="9"/>
    </row>
    <row r="209" ht="15.75" customHeight="1">
      <c r="A209" s="6"/>
      <c r="B209" s="9"/>
      <c r="C209" s="9"/>
      <c r="D209" s="9"/>
      <c r="E209" s="6"/>
      <c r="F209" s="14"/>
      <c r="G209" s="12"/>
      <c r="H209" s="12"/>
      <c r="I209" s="16"/>
      <c r="J209" s="12" t="str">
        <f>IF($G209="","",ROUND(($G209+$H209)*IF($I209="",'🔧 Settings'!$E$7,$I209),2))</f>
        <v/>
      </c>
      <c r="K209" s="12"/>
      <c r="L209" s="25" t="str">
        <f t="shared" si="1"/>
        <v/>
      </c>
      <c r="M209" s="9"/>
    </row>
    <row r="210" ht="15.75" customHeight="1">
      <c r="A210" s="6"/>
      <c r="B210" s="9"/>
      <c r="C210" s="9"/>
      <c r="D210" s="9"/>
      <c r="E210" s="6"/>
      <c r="F210" s="14"/>
      <c r="G210" s="12"/>
      <c r="H210" s="12"/>
      <c r="I210" s="16"/>
      <c r="J210" s="12" t="str">
        <f>IF($G210="","",ROUND(($G210+$H210)*IF($I210="",'🔧 Settings'!$E$7,$I210),2))</f>
        <v/>
      </c>
      <c r="K210" s="12"/>
      <c r="L210" s="25" t="str">
        <f t="shared" si="1"/>
        <v/>
      </c>
      <c r="M210" s="9"/>
    </row>
    <row r="211" ht="15.75" customHeight="1">
      <c r="A211" s="6"/>
      <c r="B211" s="9"/>
      <c r="C211" s="9"/>
      <c r="D211" s="9"/>
      <c r="E211" s="6"/>
      <c r="F211" s="14"/>
      <c r="G211" s="12"/>
      <c r="H211" s="12"/>
      <c r="I211" s="16"/>
      <c r="J211" s="12" t="str">
        <f>IF($G211="","",ROUND(($G211+$H211)*IF($I211="",'🔧 Settings'!$E$7,$I211),2))</f>
        <v/>
      </c>
      <c r="K211" s="12"/>
      <c r="L211" s="25" t="str">
        <f t="shared" si="1"/>
        <v/>
      </c>
      <c r="M211" s="9"/>
    </row>
    <row r="212" ht="15.75" customHeight="1">
      <c r="A212" s="6"/>
      <c r="B212" s="9"/>
      <c r="C212" s="9"/>
      <c r="D212" s="9"/>
      <c r="E212" s="6"/>
      <c r="F212" s="14"/>
      <c r="G212" s="12"/>
      <c r="H212" s="12"/>
      <c r="I212" s="16"/>
      <c r="J212" s="12" t="str">
        <f>IF($G212="","",ROUND(($G212+$H212)*IF($I212="",'🔧 Settings'!$E$7,$I212),2))</f>
        <v/>
      </c>
      <c r="K212" s="12"/>
      <c r="L212" s="25" t="str">
        <f t="shared" si="1"/>
        <v/>
      </c>
      <c r="M212" s="9"/>
    </row>
    <row r="213" ht="15.75" customHeight="1">
      <c r="A213" s="6"/>
      <c r="B213" s="9"/>
      <c r="C213" s="9"/>
      <c r="D213" s="9"/>
      <c r="E213" s="6"/>
      <c r="F213" s="14"/>
      <c r="G213" s="12"/>
      <c r="H213" s="12"/>
      <c r="I213" s="16"/>
      <c r="J213" s="12" t="str">
        <f>IF($G213="","",ROUND(($G213+$H213)*IF($I213="",'🔧 Settings'!$E$7,$I213),2))</f>
        <v/>
      </c>
      <c r="K213" s="12"/>
      <c r="L213" s="25" t="str">
        <f t="shared" si="1"/>
        <v/>
      </c>
      <c r="M213" s="9"/>
    </row>
    <row r="214" ht="15.75" customHeight="1">
      <c r="A214" s="6"/>
      <c r="B214" s="9"/>
      <c r="C214" s="9"/>
      <c r="D214" s="9"/>
      <c r="E214" s="6"/>
      <c r="F214" s="14"/>
      <c r="G214" s="12"/>
      <c r="H214" s="12"/>
      <c r="I214" s="16"/>
      <c r="J214" s="12" t="str">
        <f>IF($G214="","",ROUND(($G214+$H214)*IF($I214="",'🔧 Settings'!$E$7,$I214),2))</f>
        <v/>
      </c>
      <c r="K214" s="12"/>
      <c r="L214" s="25" t="str">
        <f t="shared" si="1"/>
        <v/>
      </c>
      <c r="M214" s="9"/>
    </row>
    <row r="215" ht="15.75" customHeight="1">
      <c r="A215" s="6"/>
      <c r="B215" s="9"/>
      <c r="C215" s="9"/>
      <c r="D215" s="9"/>
      <c r="E215" s="6"/>
      <c r="F215" s="14"/>
      <c r="G215" s="12"/>
      <c r="H215" s="12"/>
      <c r="I215" s="16"/>
      <c r="J215" s="12" t="str">
        <f>IF($G215="","",ROUND(($G215+$H215)*IF($I215="",'🔧 Settings'!$E$7,$I215),2))</f>
        <v/>
      </c>
      <c r="K215" s="12"/>
      <c r="L215" s="25" t="str">
        <f t="shared" si="1"/>
        <v/>
      </c>
      <c r="M215" s="9"/>
    </row>
    <row r="216" ht="15.75" customHeight="1">
      <c r="A216" s="6"/>
      <c r="B216" s="9"/>
      <c r="C216" s="9"/>
      <c r="D216" s="9"/>
      <c r="E216" s="6"/>
      <c r="F216" s="14"/>
      <c r="G216" s="12"/>
      <c r="H216" s="12"/>
      <c r="I216" s="16"/>
      <c r="J216" s="12" t="str">
        <f>IF($G216="","",ROUND(($G216+$H216)*IF($I216="",'🔧 Settings'!$E$7,$I216),2))</f>
        <v/>
      </c>
      <c r="K216" s="12"/>
      <c r="L216" s="25" t="str">
        <f t="shared" si="1"/>
        <v/>
      </c>
      <c r="M216" s="9"/>
    </row>
    <row r="217" ht="15.75" customHeight="1">
      <c r="A217" s="6"/>
      <c r="B217" s="9"/>
      <c r="C217" s="9"/>
      <c r="D217" s="9"/>
      <c r="E217" s="6"/>
      <c r="F217" s="14"/>
      <c r="G217" s="12"/>
      <c r="H217" s="12"/>
      <c r="I217" s="16"/>
      <c r="J217" s="12" t="str">
        <f>IF($G217="","",ROUND(($G217+$H217)*IF($I217="",'🔧 Settings'!$E$7,$I217),2))</f>
        <v/>
      </c>
      <c r="K217" s="12"/>
      <c r="L217" s="25" t="str">
        <f t="shared" si="1"/>
        <v/>
      </c>
      <c r="M217" s="9"/>
    </row>
    <row r="218" ht="15.75" customHeight="1">
      <c r="A218" s="6"/>
      <c r="B218" s="9"/>
      <c r="C218" s="9"/>
      <c r="D218" s="9"/>
      <c r="E218" s="6"/>
      <c r="F218" s="14"/>
      <c r="G218" s="12"/>
      <c r="H218" s="12"/>
      <c r="I218" s="16"/>
      <c r="J218" s="12" t="str">
        <f>IF($G218="","",ROUND(($G218+$H218)*IF($I218="",'🔧 Settings'!$E$7,$I218),2))</f>
        <v/>
      </c>
      <c r="K218" s="12"/>
      <c r="L218" s="25" t="str">
        <f t="shared" si="1"/>
        <v/>
      </c>
      <c r="M218" s="9"/>
    </row>
    <row r="219" ht="15.75" customHeight="1">
      <c r="A219" s="6"/>
      <c r="B219" s="9"/>
      <c r="C219" s="9"/>
      <c r="D219" s="9"/>
      <c r="E219" s="6"/>
      <c r="F219" s="14"/>
      <c r="G219" s="12"/>
      <c r="H219" s="12"/>
      <c r="I219" s="16"/>
      <c r="J219" s="12" t="str">
        <f>IF($G219="","",ROUND(($G219+$H219)*IF($I219="",'🔧 Settings'!$E$7,$I219),2))</f>
        <v/>
      </c>
      <c r="K219" s="12"/>
      <c r="L219" s="25" t="str">
        <f t="shared" si="1"/>
        <v/>
      </c>
      <c r="M219" s="9"/>
    </row>
    <row r="220" ht="15.75" customHeight="1">
      <c r="A220" s="6"/>
      <c r="B220" s="9"/>
      <c r="C220" s="9"/>
      <c r="D220" s="9"/>
      <c r="E220" s="6"/>
      <c r="F220" s="14"/>
      <c r="G220" s="12"/>
      <c r="H220" s="12"/>
      <c r="I220" s="16"/>
      <c r="J220" s="12" t="str">
        <f>IF($G220="","",ROUND(($G220+$H220)*IF($I220="",'🔧 Settings'!$E$7,$I220),2))</f>
        <v/>
      </c>
      <c r="K220" s="12"/>
      <c r="L220" s="25" t="str">
        <f t="shared" si="1"/>
        <v/>
      </c>
      <c r="M220" s="9"/>
    </row>
    <row r="221" ht="15.75" customHeight="1">
      <c r="A221" s="6"/>
      <c r="B221" s="9"/>
      <c r="C221" s="9"/>
      <c r="D221" s="9"/>
      <c r="E221" s="6"/>
      <c r="F221" s="14"/>
      <c r="G221" s="12"/>
      <c r="H221" s="12"/>
      <c r="I221" s="16"/>
      <c r="J221" s="12" t="str">
        <f>IF($G221="","",ROUND(($G221+$H221)*IF($I221="",'🔧 Settings'!$E$7,$I221),2))</f>
        <v/>
      </c>
      <c r="K221" s="12"/>
      <c r="L221" s="25" t="str">
        <f t="shared" si="1"/>
        <v/>
      </c>
      <c r="M221" s="9"/>
    </row>
    <row r="222" ht="15.75" customHeight="1">
      <c r="A222" s="6"/>
      <c r="B222" s="9"/>
      <c r="C222" s="9"/>
      <c r="D222" s="9"/>
      <c r="E222" s="6"/>
      <c r="F222" s="14"/>
      <c r="G222" s="12"/>
      <c r="H222" s="12"/>
      <c r="I222" s="16"/>
      <c r="J222" s="12" t="str">
        <f>IF($G222="","",ROUND(($G222+$H222)*IF($I222="",'🔧 Settings'!$E$7,$I222),2))</f>
        <v/>
      </c>
      <c r="K222" s="12"/>
      <c r="L222" s="25" t="str">
        <f t="shared" si="1"/>
        <v/>
      </c>
      <c r="M222" s="9"/>
    </row>
    <row r="223" ht="15.75" customHeight="1">
      <c r="A223" s="6"/>
      <c r="B223" s="9"/>
      <c r="C223" s="9"/>
      <c r="D223" s="9"/>
      <c r="E223" s="6"/>
      <c r="F223" s="14"/>
      <c r="G223" s="12"/>
      <c r="H223" s="12"/>
      <c r="I223" s="16"/>
      <c r="J223" s="12" t="str">
        <f>IF($G223="","",ROUND(($G223+$H223)*IF($I223="",'🔧 Settings'!$E$7,$I223),2))</f>
        <v/>
      </c>
      <c r="K223" s="12"/>
      <c r="L223" s="25" t="str">
        <f t="shared" si="1"/>
        <v/>
      </c>
      <c r="M223" s="9"/>
    </row>
    <row r="224" ht="15.75" customHeight="1">
      <c r="A224" s="6"/>
      <c r="B224" s="9"/>
      <c r="C224" s="9"/>
      <c r="D224" s="9"/>
      <c r="E224" s="6"/>
      <c r="F224" s="14"/>
      <c r="G224" s="12"/>
      <c r="H224" s="12"/>
      <c r="I224" s="16"/>
      <c r="J224" s="12" t="str">
        <f>IF($G224="","",ROUND(($G224+$H224)*IF($I224="",'🔧 Settings'!$E$7,$I224),2))</f>
        <v/>
      </c>
      <c r="K224" s="12"/>
      <c r="L224" s="25" t="str">
        <f t="shared" si="1"/>
        <v/>
      </c>
      <c r="M224" s="9"/>
    </row>
    <row r="225" ht="15.75" customHeight="1">
      <c r="A225" s="6"/>
      <c r="B225" s="9"/>
      <c r="C225" s="9"/>
      <c r="D225" s="9"/>
      <c r="E225" s="6"/>
      <c r="F225" s="14"/>
      <c r="G225" s="12"/>
      <c r="H225" s="12"/>
      <c r="I225" s="16"/>
      <c r="J225" s="12" t="str">
        <f>IF($G225="","",ROUND(($G225+$H225)*IF($I225="",'🔧 Settings'!$E$7,$I225),2))</f>
        <v/>
      </c>
      <c r="K225" s="12"/>
      <c r="L225" s="25" t="str">
        <f t="shared" si="1"/>
        <v/>
      </c>
      <c r="M225" s="9"/>
    </row>
    <row r="226" ht="15.75" customHeight="1">
      <c r="A226" s="6"/>
      <c r="B226" s="9"/>
      <c r="C226" s="9"/>
      <c r="D226" s="9"/>
      <c r="E226" s="6"/>
      <c r="F226" s="14"/>
      <c r="G226" s="12"/>
      <c r="H226" s="12"/>
      <c r="I226" s="16"/>
      <c r="J226" s="12" t="str">
        <f>IF($G226="","",ROUND(($G226+$H226)*IF($I226="",'🔧 Settings'!$E$7,$I226),2))</f>
        <v/>
      </c>
      <c r="K226" s="12"/>
      <c r="L226" s="25" t="str">
        <f t="shared" si="1"/>
        <v/>
      </c>
      <c r="M226" s="9"/>
    </row>
    <row r="227" ht="15.75" customHeight="1">
      <c r="A227" s="6"/>
      <c r="B227" s="9"/>
      <c r="C227" s="9"/>
      <c r="D227" s="9"/>
      <c r="E227" s="6"/>
      <c r="F227" s="14"/>
      <c r="G227" s="12"/>
      <c r="H227" s="12"/>
      <c r="I227" s="16"/>
      <c r="J227" s="12" t="str">
        <f>IF($G227="","",ROUND(($G227+$H227)*IF($I227="",'🔧 Settings'!$E$7,$I227),2))</f>
        <v/>
      </c>
      <c r="K227" s="12"/>
      <c r="L227" s="25" t="str">
        <f t="shared" si="1"/>
        <v/>
      </c>
      <c r="M227" s="9"/>
    </row>
    <row r="228" ht="15.75" customHeight="1">
      <c r="A228" s="6"/>
      <c r="B228" s="9"/>
      <c r="C228" s="9"/>
      <c r="D228" s="9"/>
      <c r="E228" s="6"/>
      <c r="F228" s="14"/>
      <c r="G228" s="12"/>
      <c r="H228" s="12"/>
      <c r="I228" s="16"/>
      <c r="J228" s="12" t="str">
        <f>IF($G228="","",ROUND(($G228+$H228)*IF($I228="",'🔧 Settings'!$E$7,$I228),2))</f>
        <v/>
      </c>
      <c r="K228" s="12"/>
      <c r="L228" s="25" t="str">
        <f t="shared" si="1"/>
        <v/>
      </c>
      <c r="M228" s="9"/>
    </row>
    <row r="229" ht="15.75" customHeight="1">
      <c r="A229" s="6"/>
      <c r="B229" s="9"/>
      <c r="C229" s="9"/>
      <c r="D229" s="9"/>
      <c r="E229" s="6"/>
      <c r="F229" s="14"/>
      <c r="G229" s="12"/>
      <c r="H229" s="12"/>
      <c r="I229" s="16"/>
      <c r="J229" s="12" t="str">
        <f>IF($G229="","",ROUND(($G229+$H229)*IF($I229="",'🔧 Settings'!$E$7,$I229),2))</f>
        <v/>
      </c>
      <c r="K229" s="12"/>
      <c r="L229" s="25" t="str">
        <f t="shared" si="1"/>
        <v/>
      </c>
      <c r="M229" s="9"/>
    </row>
    <row r="230" ht="15.75" customHeight="1">
      <c r="A230" s="6"/>
      <c r="B230" s="9"/>
      <c r="C230" s="9"/>
      <c r="D230" s="9"/>
      <c r="E230" s="6"/>
      <c r="F230" s="14"/>
      <c r="G230" s="12"/>
      <c r="H230" s="12"/>
      <c r="I230" s="16"/>
      <c r="J230" s="12" t="str">
        <f>IF($G230="","",ROUND(($G230+$H230)*IF($I230="",'🔧 Settings'!$E$7,$I230),2))</f>
        <v/>
      </c>
      <c r="K230" s="12"/>
      <c r="L230" s="25" t="str">
        <f t="shared" si="1"/>
        <v/>
      </c>
      <c r="M230" s="9"/>
    </row>
    <row r="231" ht="15.75" customHeight="1">
      <c r="A231" s="6"/>
      <c r="B231" s="9"/>
      <c r="C231" s="9"/>
      <c r="D231" s="9"/>
      <c r="E231" s="6"/>
      <c r="F231" s="14"/>
      <c r="G231" s="12"/>
      <c r="H231" s="12"/>
      <c r="I231" s="16"/>
      <c r="J231" s="12" t="str">
        <f>IF($G231="","",ROUND(($G231+$H231)*IF($I231="",'🔧 Settings'!$E$7,$I231),2))</f>
        <v/>
      </c>
      <c r="K231" s="12"/>
      <c r="L231" s="25" t="str">
        <f t="shared" si="1"/>
        <v/>
      </c>
      <c r="M231" s="9"/>
    </row>
    <row r="232" ht="15.75" customHeight="1">
      <c r="A232" s="6"/>
      <c r="B232" s="9"/>
      <c r="C232" s="9"/>
      <c r="D232" s="9"/>
      <c r="E232" s="6"/>
      <c r="F232" s="14"/>
      <c r="G232" s="12"/>
      <c r="H232" s="12"/>
      <c r="I232" s="16"/>
      <c r="J232" s="12" t="str">
        <f>IF($G232="","",ROUND(($G232+$H232)*IF($I232="",'🔧 Settings'!$E$7,$I232),2))</f>
        <v/>
      </c>
      <c r="K232" s="12"/>
      <c r="L232" s="25" t="str">
        <f t="shared" si="1"/>
        <v/>
      </c>
      <c r="M232" s="9"/>
    </row>
    <row r="233" ht="15.75" customHeight="1">
      <c r="A233" s="6"/>
      <c r="B233" s="9"/>
      <c r="C233" s="9"/>
      <c r="D233" s="9"/>
      <c r="E233" s="6"/>
      <c r="F233" s="14"/>
      <c r="G233" s="12"/>
      <c r="H233" s="12"/>
      <c r="I233" s="16"/>
      <c r="J233" s="12" t="str">
        <f>IF($G233="","",ROUND(($G233+$H233)*IF($I233="",'🔧 Settings'!$E$7,$I233),2))</f>
        <v/>
      </c>
      <c r="K233" s="12"/>
      <c r="L233" s="25" t="str">
        <f t="shared" si="1"/>
        <v/>
      </c>
      <c r="M233" s="9"/>
    </row>
    <row r="234" ht="15.75" customHeight="1">
      <c r="A234" s="6"/>
      <c r="B234" s="9"/>
      <c r="C234" s="9"/>
      <c r="D234" s="9"/>
      <c r="E234" s="6"/>
      <c r="F234" s="14"/>
      <c r="G234" s="12"/>
      <c r="H234" s="12"/>
      <c r="I234" s="16"/>
      <c r="J234" s="12" t="str">
        <f>IF($G234="","",ROUND(($G234+$H234)*IF($I234="",'🔧 Settings'!$E$7,$I234),2))</f>
        <v/>
      </c>
      <c r="K234" s="12"/>
      <c r="L234" s="25" t="str">
        <f t="shared" si="1"/>
        <v/>
      </c>
      <c r="M234" s="9"/>
    </row>
    <row r="235" ht="15.75" customHeight="1">
      <c r="A235" s="6"/>
      <c r="B235" s="9"/>
      <c r="C235" s="9"/>
      <c r="D235" s="9"/>
      <c r="E235" s="6"/>
      <c r="F235" s="14"/>
      <c r="G235" s="12"/>
      <c r="H235" s="12"/>
      <c r="I235" s="16"/>
      <c r="J235" s="12" t="str">
        <f>IF($G235="","",ROUND(($G235+$H235)*IF($I235="",'🔧 Settings'!$E$7,$I235),2))</f>
        <v/>
      </c>
      <c r="K235" s="12"/>
      <c r="L235" s="25" t="str">
        <f t="shared" si="1"/>
        <v/>
      </c>
      <c r="M235" s="9"/>
    </row>
    <row r="236" ht="15.75" customHeight="1">
      <c r="A236" s="6"/>
      <c r="B236" s="9"/>
      <c r="C236" s="9"/>
      <c r="D236" s="9"/>
      <c r="E236" s="6"/>
      <c r="F236" s="14"/>
      <c r="G236" s="12"/>
      <c r="H236" s="12"/>
      <c r="I236" s="16"/>
      <c r="J236" s="12" t="str">
        <f>IF($G236="","",ROUND(($G236+$H236)*IF($I236="",'🔧 Settings'!$E$7,$I236),2))</f>
        <v/>
      </c>
      <c r="K236" s="12"/>
      <c r="L236" s="25" t="str">
        <f t="shared" si="1"/>
        <v/>
      </c>
      <c r="M236" s="9"/>
    </row>
    <row r="237" ht="15.75" customHeight="1">
      <c r="A237" s="6"/>
      <c r="B237" s="9"/>
      <c r="C237" s="9"/>
      <c r="D237" s="9"/>
      <c r="E237" s="6"/>
      <c r="F237" s="14"/>
      <c r="G237" s="12"/>
      <c r="H237" s="12"/>
      <c r="I237" s="16"/>
      <c r="J237" s="12" t="str">
        <f>IF($G237="","",ROUND(($G237+$H237)*IF($I237="",'🔧 Settings'!$E$7,$I237),2))</f>
        <v/>
      </c>
      <c r="K237" s="12"/>
      <c r="L237" s="25" t="str">
        <f t="shared" si="1"/>
        <v/>
      </c>
      <c r="M237" s="9"/>
    </row>
    <row r="238" ht="15.75" customHeight="1">
      <c r="A238" s="6"/>
      <c r="B238" s="9"/>
      <c r="C238" s="9"/>
      <c r="D238" s="9"/>
      <c r="E238" s="6"/>
      <c r="F238" s="14"/>
      <c r="G238" s="12"/>
      <c r="H238" s="12"/>
      <c r="I238" s="16"/>
      <c r="J238" s="12" t="str">
        <f>IF($G238="","",ROUND(($G238+$H238)*IF($I238="",'🔧 Settings'!$E$7,$I238),2))</f>
        <v/>
      </c>
      <c r="K238" s="12"/>
      <c r="L238" s="25" t="str">
        <f t="shared" si="1"/>
        <v/>
      </c>
      <c r="M238" s="9"/>
    </row>
    <row r="239" ht="15.75" customHeight="1">
      <c r="A239" s="6"/>
      <c r="B239" s="9"/>
      <c r="C239" s="9"/>
      <c r="D239" s="9"/>
      <c r="E239" s="6"/>
      <c r="F239" s="14"/>
      <c r="G239" s="12"/>
      <c r="H239" s="12"/>
      <c r="I239" s="16"/>
      <c r="J239" s="12" t="str">
        <f>IF($G239="","",ROUND(($G239+$H239)*IF($I239="",'🔧 Settings'!$E$7,$I239),2))</f>
        <v/>
      </c>
      <c r="K239" s="12"/>
      <c r="L239" s="25" t="str">
        <f t="shared" si="1"/>
        <v/>
      </c>
      <c r="M239" s="9"/>
    </row>
    <row r="240" ht="15.75" customHeight="1">
      <c r="A240" s="6"/>
      <c r="B240" s="9"/>
      <c r="C240" s="9"/>
      <c r="D240" s="9"/>
      <c r="E240" s="6"/>
      <c r="F240" s="14"/>
      <c r="G240" s="12"/>
      <c r="H240" s="12"/>
      <c r="I240" s="16"/>
      <c r="J240" s="12" t="str">
        <f>IF($G240="","",ROUND(($G240+$H240)*IF($I240="",'🔧 Settings'!$E$7,$I240),2))</f>
        <v/>
      </c>
      <c r="K240" s="12"/>
      <c r="L240" s="25" t="str">
        <f t="shared" si="1"/>
        <v/>
      </c>
      <c r="M240" s="9"/>
    </row>
    <row r="241" ht="15.75" customHeight="1">
      <c r="A241" s="6"/>
      <c r="B241" s="9"/>
      <c r="C241" s="9"/>
      <c r="D241" s="9"/>
      <c r="E241" s="6"/>
      <c r="F241" s="14"/>
      <c r="G241" s="12"/>
      <c r="H241" s="12"/>
      <c r="I241" s="16"/>
      <c r="J241" s="12" t="str">
        <f>IF($G241="","",ROUND(($G241+$H241)*IF($I241="",'🔧 Settings'!$E$7,$I241),2))</f>
        <v/>
      </c>
      <c r="K241" s="12"/>
      <c r="L241" s="25" t="str">
        <f t="shared" si="1"/>
        <v/>
      </c>
      <c r="M241" s="9"/>
    </row>
    <row r="242" ht="15.75" customHeight="1">
      <c r="A242" s="6"/>
      <c r="B242" s="9"/>
      <c r="C242" s="9"/>
      <c r="D242" s="9"/>
      <c r="E242" s="6"/>
      <c r="F242" s="14"/>
      <c r="G242" s="12"/>
      <c r="H242" s="12"/>
      <c r="I242" s="16"/>
      <c r="J242" s="12" t="str">
        <f>IF($G242="","",ROUND(($G242+$H242)*IF($I242="",'🔧 Settings'!$E$7,$I242),2))</f>
        <v/>
      </c>
      <c r="K242" s="12"/>
      <c r="L242" s="25" t="str">
        <f t="shared" si="1"/>
        <v/>
      </c>
      <c r="M242" s="9"/>
    </row>
    <row r="243" ht="15.75" customHeight="1">
      <c r="A243" s="6"/>
      <c r="B243" s="9"/>
      <c r="C243" s="9"/>
      <c r="D243" s="9"/>
      <c r="E243" s="6"/>
      <c r="F243" s="14"/>
      <c r="G243" s="12"/>
      <c r="H243" s="12"/>
      <c r="I243" s="16"/>
      <c r="J243" s="12" t="str">
        <f>IF($G243="","",ROUND(($G243+$H243)*IF($I243="",'🔧 Settings'!$E$7,$I243),2))</f>
        <v/>
      </c>
      <c r="K243" s="12"/>
      <c r="L243" s="25" t="str">
        <f t="shared" si="1"/>
        <v/>
      </c>
      <c r="M243" s="9"/>
    </row>
    <row r="244" ht="15.75" customHeight="1">
      <c r="A244" s="6"/>
      <c r="B244" s="9"/>
      <c r="C244" s="9"/>
      <c r="D244" s="9"/>
      <c r="E244" s="6"/>
      <c r="F244" s="14"/>
      <c r="G244" s="12"/>
      <c r="H244" s="12"/>
      <c r="I244" s="16"/>
      <c r="J244" s="12" t="str">
        <f>IF($G244="","",ROUND(($G244+$H244)*IF($I244="",'🔧 Settings'!$E$7,$I244),2))</f>
        <v/>
      </c>
      <c r="K244" s="12"/>
      <c r="L244" s="25" t="str">
        <f t="shared" si="1"/>
        <v/>
      </c>
      <c r="M244" s="9"/>
    </row>
    <row r="245" ht="15.75" customHeight="1">
      <c r="A245" s="6"/>
      <c r="B245" s="9"/>
      <c r="C245" s="9"/>
      <c r="D245" s="9"/>
      <c r="E245" s="6"/>
      <c r="F245" s="14"/>
      <c r="G245" s="12"/>
      <c r="H245" s="12"/>
      <c r="I245" s="16"/>
      <c r="J245" s="12" t="str">
        <f>IF($G245="","",ROUND(($G245+$H245)*IF($I245="",'🔧 Settings'!$E$7,$I245),2))</f>
        <v/>
      </c>
      <c r="K245" s="12"/>
      <c r="L245" s="25" t="str">
        <f t="shared" si="1"/>
        <v/>
      </c>
      <c r="M245" s="9"/>
    </row>
    <row r="246" ht="15.75" customHeight="1">
      <c r="A246" s="6"/>
      <c r="B246" s="9"/>
      <c r="C246" s="9"/>
      <c r="D246" s="9"/>
      <c r="E246" s="6"/>
      <c r="F246" s="14"/>
      <c r="G246" s="12"/>
      <c r="H246" s="12"/>
      <c r="I246" s="16"/>
      <c r="J246" s="12" t="str">
        <f>IF($G246="","",ROUND(($G246+$H246)*IF($I246="",'🔧 Settings'!$E$7,$I246),2))</f>
        <v/>
      </c>
      <c r="K246" s="12"/>
      <c r="L246" s="25" t="str">
        <f t="shared" si="1"/>
        <v/>
      </c>
      <c r="M246" s="9"/>
    </row>
    <row r="247" ht="15.75" customHeight="1">
      <c r="A247" s="6"/>
      <c r="B247" s="9"/>
      <c r="C247" s="9"/>
      <c r="D247" s="9"/>
      <c r="E247" s="6"/>
      <c r="F247" s="14"/>
      <c r="G247" s="12"/>
      <c r="H247" s="12"/>
      <c r="I247" s="16"/>
      <c r="J247" s="12" t="str">
        <f>IF($G247="","",ROUND(($G247+$H247)*IF($I247="",'🔧 Settings'!$E$7,$I247),2))</f>
        <v/>
      </c>
      <c r="K247" s="12"/>
      <c r="L247" s="25" t="str">
        <f t="shared" si="1"/>
        <v/>
      </c>
      <c r="M247" s="9"/>
    </row>
    <row r="248" ht="15.75" customHeight="1">
      <c r="A248" s="6"/>
      <c r="B248" s="9"/>
      <c r="C248" s="9"/>
      <c r="D248" s="9"/>
      <c r="E248" s="6"/>
      <c r="F248" s="14"/>
      <c r="G248" s="12"/>
      <c r="H248" s="12"/>
      <c r="I248" s="16"/>
      <c r="J248" s="12" t="str">
        <f>IF($G248="","",ROUND(($G248+$H248)*IF($I248="",'🔧 Settings'!$E$7,$I248),2))</f>
        <v/>
      </c>
      <c r="K248" s="12"/>
      <c r="L248" s="25" t="str">
        <f t="shared" si="1"/>
        <v/>
      </c>
      <c r="M248" s="9"/>
    </row>
    <row r="249" ht="15.75" customHeight="1">
      <c r="A249" s="6"/>
      <c r="B249" s="9"/>
      <c r="C249" s="9"/>
      <c r="D249" s="9"/>
      <c r="E249" s="6"/>
      <c r="F249" s="14"/>
      <c r="G249" s="12"/>
      <c r="H249" s="12"/>
      <c r="I249" s="16"/>
      <c r="J249" s="12" t="str">
        <f>IF($G249="","",ROUND(($G249+$H249)*IF($I249="",'🔧 Settings'!$E$7,$I249),2))</f>
        <v/>
      </c>
      <c r="K249" s="12"/>
      <c r="L249" s="25" t="str">
        <f t="shared" si="1"/>
        <v/>
      </c>
      <c r="M249" s="9"/>
    </row>
    <row r="250" ht="15.75" customHeight="1">
      <c r="A250" s="6"/>
      <c r="B250" s="9"/>
      <c r="C250" s="9"/>
      <c r="D250" s="9"/>
      <c r="E250" s="6"/>
      <c r="F250" s="14"/>
      <c r="G250" s="12"/>
      <c r="H250" s="12"/>
      <c r="I250" s="16"/>
      <c r="J250" s="12" t="str">
        <f>IF($G250="","",ROUND(($G250+$H250)*IF($I250="",'🔧 Settings'!$E$7,$I250),2))</f>
        <v/>
      </c>
      <c r="K250" s="12"/>
      <c r="L250" s="25" t="str">
        <f t="shared" si="1"/>
        <v/>
      </c>
      <c r="M250" s="9"/>
    </row>
    <row r="251" ht="15.75" customHeight="1">
      <c r="A251" s="6"/>
      <c r="B251" s="9"/>
      <c r="C251" s="9"/>
      <c r="D251" s="9"/>
      <c r="E251" s="6"/>
      <c r="F251" s="14"/>
      <c r="G251" s="12"/>
      <c r="H251" s="12"/>
      <c r="I251" s="16"/>
      <c r="J251" s="12" t="str">
        <f>IF($G251="","",ROUND(($G251+$H251)*IF($I251="",'🔧 Settings'!$E$7,$I251),2))</f>
        <v/>
      </c>
      <c r="K251" s="12"/>
      <c r="L251" s="25" t="str">
        <f t="shared" si="1"/>
        <v/>
      </c>
      <c r="M251" s="9"/>
    </row>
    <row r="252" ht="15.75" customHeight="1">
      <c r="A252" s="6"/>
      <c r="B252" s="9"/>
      <c r="C252" s="9"/>
      <c r="D252" s="9"/>
      <c r="E252" s="6"/>
      <c r="F252" s="14"/>
      <c r="G252" s="12"/>
      <c r="H252" s="12"/>
      <c r="I252" s="16"/>
      <c r="J252" s="12" t="str">
        <f>IF($G252="","",ROUND(($G252+$H252)*IF($I252="",'🔧 Settings'!$E$7,$I252),2))</f>
        <v/>
      </c>
      <c r="K252" s="12"/>
      <c r="L252" s="25" t="str">
        <f t="shared" si="1"/>
        <v/>
      </c>
      <c r="M252" s="9"/>
    </row>
    <row r="253" ht="15.75" customHeight="1">
      <c r="A253" s="6"/>
      <c r="B253" s="9"/>
      <c r="C253" s="9"/>
      <c r="D253" s="9"/>
      <c r="E253" s="6"/>
      <c r="F253" s="14"/>
      <c r="G253" s="12"/>
      <c r="H253" s="12"/>
      <c r="I253" s="16"/>
      <c r="J253" s="12" t="str">
        <f>IF($G253="","",ROUND(($G253+$H253)*IF($I253="",'🔧 Settings'!$E$7,$I253),2))</f>
        <v/>
      </c>
      <c r="K253" s="12"/>
      <c r="L253" s="25" t="str">
        <f t="shared" si="1"/>
        <v/>
      </c>
      <c r="M253" s="9"/>
    </row>
    <row r="254" ht="15.75" customHeight="1">
      <c r="A254" s="6"/>
      <c r="B254" s="9"/>
      <c r="C254" s="9"/>
      <c r="D254" s="9"/>
      <c r="E254" s="6"/>
      <c r="F254" s="14"/>
      <c r="G254" s="12"/>
      <c r="H254" s="12"/>
      <c r="I254" s="16"/>
      <c r="J254" s="12" t="str">
        <f>IF($G254="","",ROUND(($G254+$H254)*IF($I254="",'🔧 Settings'!$E$7,$I254),2))</f>
        <v/>
      </c>
      <c r="K254" s="12"/>
      <c r="L254" s="25" t="str">
        <f t="shared" si="1"/>
        <v/>
      </c>
      <c r="M254" s="9"/>
    </row>
    <row r="255" ht="15.75" customHeight="1">
      <c r="A255" s="6"/>
      <c r="B255" s="9"/>
      <c r="C255" s="9"/>
      <c r="D255" s="9"/>
      <c r="E255" s="6"/>
      <c r="F255" s="14"/>
      <c r="G255" s="12"/>
      <c r="H255" s="12"/>
      <c r="I255" s="16"/>
      <c r="J255" s="12" t="str">
        <f>IF($G255="","",ROUND(($G255+$H255)*IF($I255="",'🔧 Settings'!$E$7,$I255),2))</f>
        <v/>
      </c>
      <c r="K255" s="12"/>
      <c r="L255" s="25" t="str">
        <f t="shared" si="1"/>
        <v/>
      </c>
      <c r="M255" s="9"/>
    </row>
    <row r="256" ht="15.75" customHeight="1">
      <c r="A256" s="6"/>
      <c r="B256" s="9"/>
      <c r="C256" s="9"/>
      <c r="D256" s="9"/>
      <c r="E256" s="6"/>
      <c r="F256" s="14"/>
      <c r="G256" s="12"/>
      <c r="H256" s="12"/>
      <c r="I256" s="16"/>
      <c r="J256" s="12" t="str">
        <f>IF($G256="","",ROUND(($G256+$H256)*IF($I256="",'🔧 Settings'!$E$7,$I256),2))</f>
        <v/>
      </c>
      <c r="K256" s="12"/>
      <c r="L256" s="25" t="str">
        <f t="shared" si="1"/>
        <v/>
      </c>
      <c r="M256" s="9"/>
    </row>
    <row r="257" ht="15.75" customHeight="1">
      <c r="A257" s="6"/>
      <c r="B257" s="9"/>
      <c r="C257" s="9"/>
      <c r="D257" s="9"/>
      <c r="E257" s="6"/>
      <c r="F257" s="14"/>
      <c r="G257" s="12"/>
      <c r="H257" s="12"/>
      <c r="I257" s="16"/>
      <c r="J257" s="12" t="str">
        <f>IF($G257="","",ROUND(($G257+$H257)*IF($I257="",'🔧 Settings'!$E$7,$I257),2))</f>
        <v/>
      </c>
      <c r="K257" s="12"/>
      <c r="L257" s="25" t="str">
        <f t="shared" si="1"/>
        <v/>
      </c>
      <c r="M257" s="9"/>
    </row>
    <row r="258" ht="15.75" customHeight="1">
      <c r="A258" s="6"/>
      <c r="B258" s="9"/>
      <c r="C258" s="9"/>
      <c r="D258" s="9"/>
      <c r="E258" s="6"/>
      <c r="F258" s="14"/>
      <c r="G258" s="12"/>
      <c r="H258" s="12"/>
      <c r="I258" s="16"/>
      <c r="J258" s="12" t="str">
        <f>IF($G258="","",ROUND(($G258+$H258)*IF($I258="",'🔧 Settings'!$E$7,$I258),2))</f>
        <v/>
      </c>
      <c r="K258" s="12"/>
      <c r="L258" s="25" t="str">
        <f t="shared" si="1"/>
        <v/>
      </c>
      <c r="M258" s="9"/>
    </row>
    <row r="259" ht="15.75" customHeight="1">
      <c r="A259" s="6"/>
      <c r="B259" s="9"/>
      <c r="C259" s="9"/>
      <c r="D259" s="9"/>
      <c r="E259" s="6"/>
      <c r="F259" s="14"/>
      <c r="G259" s="12"/>
      <c r="H259" s="12"/>
      <c r="I259" s="16"/>
      <c r="J259" s="12" t="str">
        <f>IF($G259="","",ROUND(($G259+$H259)*IF($I259="",'🔧 Settings'!$E$7,$I259),2))</f>
        <v/>
      </c>
      <c r="K259" s="12"/>
      <c r="L259" s="25" t="str">
        <f t="shared" si="1"/>
        <v/>
      </c>
      <c r="M259" s="9"/>
    </row>
    <row r="260" ht="15.75" customHeight="1">
      <c r="A260" s="6"/>
      <c r="B260" s="9"/>
      <c r="C260" s="9"/>
      <c r="D260" s="9"/>
      <c r="E260" s="6"/>
      <c r="F260" s="14"/>
      <c r="G260" s="12"/>
      <c r="H260" s="12"/>
      <c r="I260" s="16"/>
      <c r="J260" s="12" t="str">
        <f>IF($G260="","",ROUND(($G260+$H260)*IF($I260="",'🔧 Settings'!$E$7,$I260),2))</f>
        <v/>
      </c>
      <c r="K260" s="12"/>
      <c r="L260" s="25" t="str">
        <f t="shared" si="1"/>
        <v/>
      </c>
      <c r="M260" s="9"/>
    </row>
    <row r="261" ht="15.75" customHeight="1">
      <c r="A261" s="6"/>
      <c r="B261" s="9"/>
      <c r="C261" s="9"/>
      <c r="D261" s="9"/>
      <c r="E261" s="6"/>
      <c r="F261" s="14"/>
      <c r="G261" s="12"/>
      <c r="H261" s="12"/>
      <c r="I261" s="16"/>
      <c r="J261" s="12" t="str">
        <f>IF($G261="","",ROUND(($G261+$H261)*IF($I261="",'🔧 Settings'!$E$7,$I261),2))</f>
        <v/>
      </c>
      <c r="K261" s="12"/>
      <c r="L261" s="25" t="str">
        <f t="shared" si="1"/>
        <v/>
      </c>
      <c r="M261" s="9"/>
    </row>
    <row r="262" ht="15.75" customHeight="1">
      <c r="A262" s="6"/>
      <c r="B262" s="9"/>
      <c r="C262" s="9"/>
      <c r="D262" s="9"/>
      <c r="E262" s="6"/>
      <c r="F262" s="14"/>
      <c r="G262" s="12"/>
      <c r="H262" s="12"/>
      <c r="I262" s="16"/>
      <c r="J262" s="12" t="str">
        <f>IF($G262="","",ROUND(($G262+$H262)*IF($I262="",'🔧 Settings'!$E$7,$I262),2))</f>
        <v/>
      </c>
      <c r="K262" s="12"/>
      <c r="L262" s="25" t="str">
        <f t="shared" si="1"/>
        <v/>
      </c>
      <c r="M262" s="9"/>
    </row>
    <row r="263" ht="15.75" customHeight="1">
      <c r="A263" s="6"/>
      <c r="B263" s="9"/>
      <c r="C263" s="9"/>
      <c r="D263" s="9"/>
      <c r="E263" s="6"/>
      <c r="F263" s="14"/>
      <c r="G263" s="12"/>
      <c r="H263" s="12"/>
      <c r="I263" s="16"/>
      <c r="J263" s="12" t="str">
        <f>IF($G263="","",ROUND(($G263+$H263)*IF($I263="",'🔧 Settings'!$E$7,$I263),2))</f>
        <v/>
      </c>
      <c r="K263" s="12"/>
      <c r="L263" s="25" t="str">
        <f t="shared" si="1"/>
        <v/>
      </c>
      <c r="M263" s="9"/>
    </row>
    <row r="264" ht="15.75" customHeight="1">
      <c r="A264" s="6"/>
      <c r="B264" s="9"/>
      <c r="C264" s="9"/>
      <c r="D264" s="9"/>
      <c r="E264" s="6"/>
      <c r="F264" s="14"/>
      <c r="G264" s="12"/>
      <c r="H264" s="12"/>
      <c r="I264" s="16"/>
      <c r="J264" s="12" t="str">
        <f>IF($G264="","",ROUND(($G264+$H264)*IF($I264="",'🔧 Settings'!$E$7,$I264),2))</f>
        <v/>
      </c>
      <c r="K264" s="12"/>
      <c r="L264" s="25" t="str">
        <f t="shared" si="1"/>
        <v/>
      </c>
      <c r="M264" s="9"/>
    </row>
    <row r="265" ht="15.75" customHeight="1">
      <c r="A265" s="6"/>
      <c r="B265" s="9"/>
      <c r="C265" s="9"/>
      <c r="D265" s="9"/>
      <c r="E265" s="6"/>
      <c r="F265" s="14"/>
      <c r="G265" s="12"/>
      <c r="H265" s="12"/>
      <c r="I265" s="16"/>
      <c r="J265" s="12" t="str">
        <f>IF($G265="","",ROUND(($G265+$H265)*IF($I265="",'🔧 Settings'!$E$7,$I265),2))</f>
        <v/>
      </c>
      <c r="K265" s="12"/>
      <c r="L265" s="25" t="str">
        <f t="shared" si="1"/>
        <v/>
      </c>
      <c r="M265" s="9"/>
    </row>
    <row r="266" ht="15.75" customHeight="1">
      <c r="A266" s="6"/>
      <c r="B266" s="9"/>
      <c r="C266" s="9"/>
      <c r="D266" s="9"/>
      <c r="E266" s="6"/>
      <c r="F266" s="14"/>
      <c r="G266" s="12"/>
      <c r="H266" s="12"/>
      <c r="I266" s="16"/>
      <c r="J266" s="12" t="str">
        <f>IF($G266="","",ROUND(($G266+$H266)*IF($I266="",'🔧 Settings'!$E$7,$I266),2))</f>
        <v/>
      </c>
      <c r="K266" s="12"/>
      <c r="L266" s="25" t="str">
        <f t="shared" si="1"/>
        <v/>
      </c>
      <c r="M266" s="9"/>
    </row>
    <row r="267" ht="15.75" customHeight="1">
      <c r="A267" s="6"/>
      <c r="B267" s="9"/>
      <c r="C267" s="9"/>
      <c r="D267" s="9"/>
      <c r="E267" s="6"/>
      <c r="F267" s="14"/>
      <c r="G267" s="12"/>
      <c r="H267" s="12"/>
      <c r="I267" s="16"/>
      <c r="J267" s="12" t="str">
        <f>IF($G267="","",ROUND(($G267+$H267)*IF($I267="",'🔧 Settings'!$E$7,$I267),2))</f>
        <v/>
      </c>
      <c r="K267" s="12"/>
      <c r="L267" s="25" t="str">
        <f t="shared" si="1"/>
        <v/>
      </c>
      <c r="M267" s="9"/>
    </row>
    <row r="268" ht="15.75" customHeight="1">
      <c r="A268" s="6"/>
      <c r="B268" s="9"/>
      <c r="C268" s="9"/>
      <c r="D268" s="9"/>
      <c r="E268" s="6"/>
      <c r="F268" s="14"/>
      <c r="G268" s="12"/>
      <c r="H268" s="12"/>
      <c r="I268" s="16"/>
      <c r="J268" s="12" t="str">
        <f>IF($G268="","",ROUND(($G268+$H268)*IF($I268="",'🔧 Settings'!$E$7,$I268),2))</f>
        <v/>
      </c>
      <c r="K268" s="12"/>
      <c r="L268" s="25" t="str">
        <f t="shared" si="1"/>
        <v/>
      </c>
      <c r="M268" s="9"/>
    </row>
    <row r="269" ht="15.75" customHeight="1">
      <c r="A269" s="6"/>
      <c r="B269" s="9"/>
      <c r="C269" s="9"/>
      <c r="D269" s="9"/>
      <c r="E269" s="6"/>
      <c r="F269" s="14"/>
      <c r="G269" s="12"/>
      <c r="H269" s="12"/>
      <c r="I269" s="16"/>
      <c r="J269" s="12" t="str">
        <f>IF($G269="","",ROUND(($G269+$H269)*IF($I269="",'🔧 Settings'!$E$7,$I269),2))</f>
        <v/>
      </c>
      <c r="K269" s="12"/>
      <c r="L269" s="25" t="str">
        <f t="shared" si="1"/>
        <v/>
      </c>
      <c r="M269" s="9"/>
    </row>
    <row r="270" ht="15.75" customHeight="1">
      <c r="A270" s="6"/>
      <c r="B270" s="9"/>
      <c r="C270" s="9"/>
      <c r="D270" s="9"/>
      <c r="E270" s="6"/>
      <c r="F270" s="14"/>
      <c r="G270" s="12"/>
      <c r="H270" s="12"/>
      <c r="I270" s="16"/>
      <c r="J270" s="12" t="str">
        <f>IF($G270="","",ROUND(($G270+$H270)*IF($I270="",'🔧 Settings'!$E$7,$I270),2))</f>
        <v/>
      </c>
      <c r="K270" s="12"/>
      <c r="L270" s="25" t="str">
        <f t="shared" si="1"/>
        <v/>
      </c>
      <c r="M270" s="9"/>
    </row>
    <row r="271" ht="15.75" customHeight="1">
      <c r="A271" s="6"/>
      <c r="B271" s="9"/>
      <c r="C271" s="9"/>
      <c r="D271" s="9"/>
      <c r="E271" s="6"/>
      <c r="F271" s="14"/>
      <c r="G271" s="12"/>
      <c r="H271" s="12"/>
      <c r="I271" s="16"/>
      <c r="J271" s="12" t="str">
        <f>IF($G271="","",ROUND(($G271+$H271)*IF($I271="",'🔧 Settings'!$E$7,$I271),2))</f>
        <v/>
      </c>
      <c r="K271" s="12"/>
      <c r="L271" s="25" t="str">
        <f t="shared" si="1"/>
        <v/>
      </c>
      <c r="M271" s="9"/>
    </row>
    <row r="272" ht="15.75" customHeight="1">
      <c r="A272" s="6"/>
      <c r="B272" s="9"/>
      <c r="C272" s="9"/>
      <c r="D272" s="9"/>
      <c r="E272" s="6"/>
      <c r="F272" s="14"/>
      <c r="G272" s="12"/>
      <c r="H272" s="12"/>
      <c r="I272" s="16"/>
      <c r="J272" s="12" t="str">
        <f>IF($G272="","",ROUND(($G272+$H272)*IF($I272="",'🔧 Settings'!$E$7,$I272),2))</f>
        <v/>
      </c>
      <c r="K272" s="12"/>
      <c r="L272" s="25" t="str">
        <f t="shared" si="1"/>
        <v/>
      </c>
      <c r="M272" s="9"/>
    </row>
    <row r="273" ht="15.75" customHeight="1">
      <c r="A273" s="6"/>
      <c r="B273" s="9"/>
      <c r="C273" s="9"/>
      <c r="D273" s="9"/>
      <c r="E273" s="6"/>
      <c r="F273" s="14"/>
      <c r="G273" s="12"/>
      <c r="H273" s="12"/>
      <c r="I273" s="16"/>
      <c r="J273" s="12" t="str">
        <f>IF($G273="","",ROUND(($G273+$H273)*IF($I273="",'🔧 Settings'!$E$7,$I273),2))</f>
        <v/>
      </c>
      <c r="K273" s="12"/>
      <c r="L273" s="25" t="str">
        <f t="shared" si="1"/>
        <v/>
      </c>
      <c r="M273" s="9"/>
    </row>
    <row r="274" ht="15.75" customHeight="1">
      <c r="A274" s="6"/>
      <c r="B274" s="9"/>
      <c r="C274" s="9"/>
      <c r="D274" s="9"/>
      <c r="E274" s="6"/>
      <c r="F274" s="14"/>
      <c r="G274" s="12"/>
      <c r="H274" s="12"/>
      <c r="I274" s="16"/>
      <c r="J274" s="12" t="str">
        <f>IF($G274="","",ROUND(($G274+$H274)*IF($I274="",'🔧 Settings'!$E$7,$I274),2))</f>
        <v/>
      </c>
      <c r="K274" s="12"/>
      <c r="L274" s="25" t="str">
        <f t="shared" si="1"/>
        <v/>
      </c>
      <c r="M274" s="9"/>
    </row>
    <row r="275" ht="15.75" customHeight="1">
      <c r="A275" s="6"/>
      <c r="B275" s="9"/>
      <c r="C275" s="9"/>
      <c r="D275" s="9"/>
      <c r="E275" s="6"/>
      <c r="F275" s="14"/>
      <c r="G275" s="12"/>
      <c r="H275" s="12"/>
      <c r="I275" s="16"/>
      <c r="J275" s="12" t="str">
        <f>IF($G275="","",ROUND(($G275+$H275)*IF($I275="",'🔧 Settings'!$E$7,$I275),2))</f>
        <v/>
      </c>
      <c r="K275" s="12"/>
      <c r="L275" s="25" t="str">
        <f t="shared" si="1"/>
        <v/>
      </c>
      <c r="M275" s="9"/>
    </row>
    <row r="276" ht="15.75" customHeight="1">
      <c r="A276" s="6"/>
      <c r="B276" s="9"/>
      <c r="C276" s="9"/>
      <c r="D276" s="9"/>
      <c r="E276" s="6"/>
      <c r="F276" s="14"/>
      <c r="G276" s="12"/>
      <c r="H276" s="12"/>
      <c r="I276" s="16"/>
      <c r="J276" s="12" t="str">
        <f>IF($G276="","",ROUND(($G276+$H276)*IF($I276="",'🔧 Settings'!$E$7,$I276),2))</f>
        <v/>
      </c>
      <c r="K276" s="12"/>
      <c r="L276" s="25" t="str">
        <f t="shared" si="1"/>
        <v/>
      </c>
      <c r="M276" s="9"/>
    </row>
    <row r="277" ht="15.75" customHeight="1">
      <c r="A277" s="6"/>
      <c r="B277" s="9"/>
      <c r="C277" s="9"/>
      <c r="D277" s="9"/>
      <c r="E277" s="6"/>
      <c r="F277" s="14"/>
      <c r="G277" s="12"/>
      <c r="H277" s="12"/>
      <c r="I277" s="16"/>
      <c r="J277" s="12" t="str">
        <f>IF($G277="","",ROUND(($G277+$H277)*IF($I277="",'🔧 Settings'!$E$7,$I277),2))</f>
        <v/>
      </c>
      <c r="K277" s="12"/>
      <c r="L277" s="25" t="str">
        <f t="shared" si="1"/>
        <v/>
      </c>
      <c r="M277" s="9"/>
    </row>
    <row r="278" ht="15.75" customHeight="1">
      <c r="A278" s="6"/>
      <c r="B278" s="9"/>
      <c r="C278" s="9"/>
      <c r="D278" s="9"/>
      <c r="E278" s="6"/>
      <c r="F278" s="14"/>
      <c r="G278" s="12"/>
      <c r="H278" s="12"/>
      <c r="I278" s="16"/>
      <c r="J278" s="12" t="str">
        <f>IF($G278="","",ROUND(($G278+$H278)*IF($I278="",'🔧 Settings'!$E$7,$I278),2))</f>
        <v/>
      </c>
      <c r="K278" s="12"/>
      <c r="L278" s="25" t="str">
        <f t="shared" si="1"/>
        <v/>
      </c>
      <c r="M278" s="9"/>
    </row>
    <row r="279" ht="15.75" customHeight="1">
      <c r="A279" s="6"/>
      <c r="B279" s="9"/>
      <c r="C279" s="9"/>
      <c r="D279" s="9"/>
      <c r="E279" s="6"/>
      <c r="F279" s="14"/>
      <c r="G279" s="12"/>
      <c r="H279" s="12"/>
      <c r="I279" s="16"/>
      <c r="J279" s="12" t="str">
        <f>IF($G279="","",ROUND(($G279+$H279)*IF($I279="",'🔧 Settings'!$E$7,$I279),2))</f>
        <v/>
      </c>
      <c r="K279" s="12"/>
      <c r="L279" s="25" t="str">
        <f t="shared" si="1"/>
        <v/>
      </c>
      <c r="M279" s="9"/>
    </row>
    <row r="280" ht="15.75" customHeight="1">
      <c r="A280" s="6"/>
      <c r="B280" s="9"/>
      <c r="C280" s="9"/>
      <c r="D280" s="9"/>
      <c r="E280" s="6"/>
      <c r="F280" s="14"/>
      <c r="G280" s="12"/>
      <c r="H280" s="12"/>
      <c r="I280" s="16"/>
      <c r="J280" s="12" t="str">
        <f>IF($G280="","",ROUND(($G280+$H280)*IF($I280="",'🔧 Settings'!$E$7,$I280),2))</f>
        <v/>
      </c>
      <c r="K280" s="12"/>
      <c r="L280" s="25" t="str">
        <f t="shared" si="1"/>
        <v/>
      </c>
      <c r="M280" s="9"/>
    </row>
    <row r="281" ht="15.75" customHeight="1">
      <c r="A281" s="6"/>
      <c r="B281" s="9"/>
      <c r="C281" s="9"/>
      <c r="D281" s="9"/>
      <c r="E281" s="6"/>
      <c r="F281" s="14"/>
      <c r="G281" s="12"/>
      <c r="H281" s="12"/>
      <c r="I281" s="16"/>
      <c r="J281" s="12" t="str">
        <f>IF($G281="","",ROUND(($G281+$H281)*IF($I281="",'🔧 Settings'!$E$7,$I281),2))</f>
        <v/>
      </c>
      <c r="K281" s="12"/>
      <c r="L281" s="25" t="str">
        <f t="shared" si="1"/>
        <v/>
      </c>
      <c r="M281" s="9"/>
    </row>
    <row r="282" ht="15.75" customHeight="1">
      <c r="A282" s="6"/>
      <c r="B282" s="9"/>
      <c r="C282" s="9"/>
      <c r="D282" s="9"/>
      <c r="E282" s="6"/>
      <c r="F282" s="14"/>
      <c r="G282" s="12"/>
      <c r="H282" s="12"/>
      <c r="I282" s="16"/>
      <c r="J282" s="12" t="str">
        <f>IF($G282="","",ROUND(($G282+$H282)*IF($I282="",'🔧 Settings'!$E$7,$I282),2))</f>
        <v/>
      </c>
      <c r="K282" s="12"/>
      <c r="L282" s="25" t="str">
        <f t="shared" si="1"/>
        <v/>
      </c>
      <c r="M282" s="9"/>
    </row>
    <row r="283" ht="15.75" customHeight="1">
      <c r="A283" s="6"/>
      <c r="B283" s="9"/>
      <c r="C283" s="9"/>
      <c r="D283" s="9"/>
      <c r="E283" s="6"/>
      <c r="F283" s="14"/>
      <c r="G283" s="12"/>
      <c r="H283" s="12"/>
      <c r="I283" s="16"/>
      <c r="J283" s="12" t="str">
        <f>IF($G283="","",ROUND(($G283+$H283)*IF($I283="",'🔧 Settings'!$E$7,$I283),2))</f>
        <v/>
      </c>
      <c r="K283" s="12"/>
      <c r="L283" s="25" t="str">
        <f t="shared" si="1"/>
        <v/>
      </c>
      <c r="M283" s="9"/>
    </row>
    <row r="284" ht="15.75" customHeight="1">
      <c r="A284" s="6"/>
      <c r="B284" s="9"/>
      <c r="C284" s="9"/>
      <c r="D284" s="9"/>
      <c r="E284" s="6"/>
      <c r="F284" s="14"/>
      <c r="G284" s="12"/>
      <c r="H284" s="12"/>
      <c r="I284" s="16"/>
      <c r="J284" s="12" t="str">
        <f>IF($G284="","",ROUND(($G284+$H284)*IF($I284="",'🔧 Settings'!$E$7,$I284),2))</f>
        <v/>
      </c>
      <c r="K284" s="12"/>
      <c r="L284" s="25" t="str">
        <f t="shared" si="1"/>
        <v/>
      </c>
      <c r="M284" s="9"/>
    </row>
    <row r="285" ht="15.75" customHeight="1">
      <c r="A285" s="6"/>
      <c r="B285" s="9"/>
      <c r="C285" s="9"/>
      <c r="D285" s="9"/>
      <c r="E285" s="6"/>
      <c r="F285" s="14"/>
      <c r="G285" s="12"/>
      <c r="H285" s="12"/>
      <c r="I285" s="16"/>
      <c r="J285" s="12" t="str">
        <f>IF($G285="","",ROUND(($G285+$H285)*IF($I285="",'🔧 Settings'!$E$7,$I285),2))</f>
        <v/>
      </c>
      <c r="K285" s="12"/>
      <c r="L285" s="25" t="str">
        <f t="shared" si="1"/>
        <v/>
      </c>
      <c r="M285" s="9"/>
    </row>
    <row r="286" ht="15.75" customHeight="1">
      <c r="A286" s="6"/>
      <c r="B286" s="9"/>
      <c r="C286" s="9"/>
      <c r="D286" s="9"/>
      <c r="E286" s="6"/>
      <c r="F286" s="14"/>
      <c r="G286" s="12"/>
      <c r="H286" s="12"/>
      <c r="I286" s="16"/>
      <c r="J286" s="12" t="str">
        <f>IF($G286="","",ROUND(($G286+$H286)*IF($I286="",'🔧 Settings'!$E$7,$I286),2))</f>
        <v/>
      </c>
      <c r="K286" s="12"/>
      <c r="L286" s="25" t="str">
        <f t="shared" si="1"/>
        <v/>
      </c>
      <c r="M286" s="9"/>
    </row>
    <row r="287" ht="15.75" customHeight="1">
      <c r="A287" s="6"/>
      <c r="B287" s="9"/>
      <c r="C287" s="9"/>
      <c r="D287" s="9"/>
      <c r="E287" s="6"/>
      <c r="F287" s="14"/>
      <c r="G287" s="12"/>
      <c r="H287" s="12"/>
      <c r="I287" s="16"/>
      <c r="J287" s="12" t="str">
        <f>IF($G287="","",ROUND(($G287+$H287)*IF($I287="",'🔧 Settings'!$E$7,$I287),2))</f>
        <v/>
      </c>
      <c r="K287" s="12"/>
      <c r="L287" s="25" t="str">
        <f t="shared" si="1"/>
        <v/>
      </c>
      <c r="M287" s="9"/>
    </row>
    <row r="288" ht="15.75" customHeight="1">
      <c r="A288" s="6"/>
      <c r="B288" s="9"/>
      <c r="C288" s="9"/>
      <c r="D288" s="9"/>
      <c r="E288" s="6"/>
      <c r="F288" s="14"/>
      <c r="G288" s="12"/>
      <c r="H288" s="12"/>
      <c r="I288" s="16"/>
      <c r="J288" s="12" t="str">
        <f>IF($G288="","",ROUND(($G288+$H288)*IF($I288="",'🔧 Settings'!$E$7,$I288),2))</f>
        <v/>
      </c>
      <c r="K288" s="12"/>
      <c r="L288" s="25" t="str">
        <f t="shared" si="1"/>
        <v/>
      </c>
      <c r="M288" s="9"/>
    </row>
    <row r="289" ht="15.75" customHeight="1">
      <c r="A289" s="6"/>
      <c r="B289" s="9"/>
      <c r="C289" s="9"/>
      <c r="D289" s="9"/>
      <c r="E289" s="6"/>
      <c r="F289" s="14"/>
      <c r="G289" s="12"/>
      <c r="H289" s="12"/>
      <c r="I289" s="16"/>
      <c r="J289" s="12" t="str">
        <f>IF($G289="","",ROUND(($G289+$H289)*IF($I289="",'🔧 Settings'!$E$7,$I289),2))</f>
        <v/>
      </c>
      <c r="K289" s="12"/>
      <c r="L289" s="25" t="str">
        <f t="shared" si="1"/>
        <v/>
      </c>
      <c r="M289" s="9"/>
    </row>
    <row r="290" ht="15.75" customHeight="1">
      <c r="A290" s="6"/>
      <c r="B290" s="9"/>
      <c r="C290" s="9"/>
      <c r="D290" s="9"/>
      <c r="E290" s="6"/>
      <c r="F290" s="14"/>
      <c r="G290" s="12"/>
      <c r="H290" s="12"/>
      <c r="I290" s="16"/>
      <c r="J290" s="12" t="str">
        <f>IF($G290="","",ROUND(($G290+$H290)*IF($I290="",'🔧 Settings'!$E$7,$I290),2))</f>
        <v/>
      </c>
      <c r="K290" s="12"/>
      <c r="L290" s="25" t="str">
        <f t="shared" si="1"/>
        <v/>
      </c>
      <c r="M290" s="9"/>
    </row>
    <row r="291" ht="15.75" customHeight="1">
      <c r="A291" s="6"/>
      <c r="B291" s="9"/>
      <c r="C291" s="9"/>
      <c r="D291" s="9"/>
      <c r="E291" s="6"/>
      <c r="F291" s="14"/>
      <c r="G291" s="12"/>
      <c r="H291" s="12"/>
      <c r="I291" s="16"/>
      <c r="J291" s="12" t="str">
        <f>IF($G291="","",ROUND(($G291+$H291)*IF($I291="",'🔧 Settings'!$E$7,$I291),2))</f>
        <v/>
      </c>
      <c r="K291" s="12"/>
      <c r="L291" s="25" t="str">
        <f t="shared" si="1"/>
        <v/>
      </c>
      <c r="M291" s="9"/>
    </row>
    <row r="292" ht="15.75" customHeight="1">
      <c r="A292" s="6"/>
      <c r="B292" s="9"/>
      <c r="C292" s="9"/>
      <c r="D292" s="9"/>
      <c r="E292" s="6"/>
      <c r="F292" s="14"/>
      <c r="G292" s="12"/>
      <c r="H292" s="12"/>
      <c r="I292" s="16"/>
      <c r="J292" s="12" t="str">
        <f>IF($G292="","",ROUND(($G292+$H292)*IF($I292="",'🔧 Settings'!$E$7,$I292),2))</f>
        <v/>
      </c>
      <c r="K292" s="12"/>
      <c r="L292" s="25" t="str">
        <f t="shared" si="1"/>
        <v/>
      </c>
      <c r="M292" s="9"/>
    </row>
    <row r="293" ht="15.75" customHeight="1">
      <c r="A293" s="6"/>
      <c r="B293" s="9"/>
      <c r="C293" s="9"/>
      <c r="D293" s="9"/>
      <c r="E293" s="6"/>
      <c r="F293" s="14"/>
      <c r="G293" s="12"/>
      <c r="H293" s="12"/>
      <c r="I293" s="16"/>
      <c r="J293" s="12" t="str">
        <f>IF($G293="","",ROUND(($G293+$H293)*IF($I293="",'🔧 Settings'!$E$7,$I293),2))</f>
        <v/>
      </c>
      <c r="K293" s="12"/>
      <c r="L293" s="25" t="str">
        <f t="shared" si="1"/>
        <v/>
      </c>
      <c r="M293" s="9"/>
    </row>
    <row r="294" ht="15.75" customHeight="1">
      <c r="A294" s="6"/>
      <c r="B294" s="9"/>
      <c r="C294" s="9"/>
      <c r="D294" s="9"/>
      <c r="E294" s="6"/>
      <c r="F294" s="14"/>
      <c r="G294" s="12"/>
      <c r="H294" s="12"/>
      <c r="I294" s="16"/>
      <c r="J294" s="12" t="str">
        <f>IF($G294="","",ROUND(($G294+$H294)*IF($I294="",'🔧 Settings'!$E$7,$I294),2))</f>
        <v/>
      </c>
      <c r="K294" s="12"/>
      <c r="L294" s="25" t="str">
        <f t="shared" si="1"/>
        <v/>
      </c>
      <c r="M294" s="9"/>
    </row>
    <row r="295" ht="15.75" customHeight="1">
      <c r="A295" s="6"/>
      <c r="B295" s="9"/>
      <c r="C295" s="9"/>
      <c r="D295" s="9"/>
      <c r="E295" s="6"/>
      <c r="F295" s="14"/>
      <c r="G295" s="12"/>
      <c r="H295" s="12"/>
      <c r="I295" s="16"/>
      <c r="J295" s="12" t="str">
        <f>IF($G295="","",ROUND(($G295+$H295)*IF($I295="",'🔧 Settings'!$E$7,$I295),2))</f>
        <v/>
      </c>
      <c r="K295" s="12"/>
      <c r="L295" s="25" t="str">
        <f t="shared" si="1"/>
        <v/>
      </c>
      <c r="M295" s="9"/>
    </row>
    <row r="296" ht="15.75" customHeight="1">
      <c r="A296" s="6"/>
      <c r="B296" s="9"/>
      <c r="C296" s="9"/>
      <c r="D296" s="9"/>
      <c r="E296" s="6"/>
      <c r="F296" s="14"/>
      <c r="G296" s="12"/>
      <c r="H296" s="12"/>
      <c r="I296" s="16"/>
      <c r="J296" s="12" t="str">
        <f>IF($G296="","",ROUND(($G296+$H296)*IF($I296="",'🔧 Settings'!$E$7,$I296),2))</f>
        <v/>
      </c>
      <c r="K296" s="12"/>
      <c r="L296" s="25" t="str">
        <f t="shared" si="1"/>
        <v/>
      </c>
      <c r="M296" s="9"/>
    </row>
    <row r="297" ht="15.75" customHeight="1">
      <c r="A297" s="6"/>
      <c r="B297" s="9"/>
      <c r="C297" s="9"/>
      <c r="D297" s="9"/>
      <c r="E297" s="6"/>
      <c r="F297" s="14"/>
      <c r="G297" s="12"/>
      <c r="H297" s="12"/>
      <c r="I297" s="16"/>
      <c r="J297" s="12" t="str">
        <f>IF($G297="","",ROUND(($G297+$H297)*IF($I297="",'🔧 Settings'!$E$7,$I297),2))</f>
        <v/>
      </c>
      <c r="K297" s="12"/>
      <c r="L297" s="25" t="str">
        <f t="shared" si="1"/>
        <v/>
      </c>
      <c r="M297" s="9"/>
    </row>
    <row r="298" ht="15.75" customHeight="1">
      <c r="A298" s="6"/>
      <c r="B298" s="9"/>
      <c r="C298" s="9"/>
      <c r="D298" s="9"/>
      <c r="E298" s="6"/>
      <c r="F298" s="14"/>
      <c r="G298" s="12"/>
      <c r="H298" s="12"/>
      <c r="I298" s="16"/>
      <c r="J298" s="12" t="str">
        <f>IF($G298="","",ROUND(($G298+$H298)*IF($I298="",'🔧 Settings'!$E$7,$I298),2))</f>
        <v/>
      </c>
      <c r="K298" s="12"/>
      <c r="L298" s="25" t="str">
        <f t="shared" si="1"/>
        <v/>
      </c>
      <c r="M298" s="9"/>
    </row>
    <row r="299" ht="15.75" customHeight="1">
      <c r="A299" s="6"/>
      <c r="B299" s="9"/>
      <c r="C299" s="9"/>
      <c r="D299" s="9"/>
      <c r="E299" s="6"/>
      <c r="F299" s="14"/>
      <c r="G299" s="12"/>
      <c r="H299" s="12"/>
      <c r="I299" s="16"/>
      <c r="J299" s="12" t="str">
        <f>IF($G299="","",ROUND(($G299+$H299)*IF($I299="",'🔧 Settings'!$E$7,$I299),2))</f>
        <v/>
      </c>
      <c r="K299" s="12"/>
      <c r="L299" s="25" t="str">
        <f t="shared" si="1"/>
        <v/>
      </c>
      <c r="M299" s="9"/>
    </row>
    <row r="300" ht="15.75" customHeight="1">
      <c r="A300" s="6"/>
      <c r="B300" s="9"/>
      <c r="C300" s="9"/>
      <c r="D300" s="9"/>
      <c r="E300" s="6"/>
      <c r="F300" s="14"/>
      <c r="G300" s="12"/>
      <c r="H300" s="12"/>
      <c r="I300" s="16"/>
      <c r="J300" s="12" t="str">
        <f>IF($G300="","",ROUND(($G300+$H300)*IF($I300="",'🔧 Settings'!$E$7,$I300),2))</f>
        <v/>
      </c>
      <c r="K300" s="12"/>
      <c r="L300" s="25" t="str">
        <f t="shared" si="1"/>
        <v/>
      </c>
      <c r="M300" s="9"/>
    </row>
    <row r="301" ht="15.75" customHeight="1">
      <c r="A301" s="6"/>
      <c r="B301" s="9"/>
      <c r="C301" s="9"/>
      <c r="D301" s="9"/>
      <c r="E301" s="6"/>
      <c r="F301" s="14"/>
      <c r="G301" s="12"/>
      <c r="H301" s="12"/>
      <c r="I301" s="16"/>
      <c r="J301" s="12" t="str">
        <f>IF($G301="","",ROUND(($G301+$H301)*IF($I301="",'🔧 Settings'!$E$7,$I301),2))</f>
        <v/>
      </c>
      <c r="K301" s="12"/>
      <c r="L301" s="25" t="str">
        <f t="shared" si="1"/>
        <v/>
      </c>
      <c r="M301" s="9"/>
    </row>
    <row r="302" ht="15.75" customHeight="1">
      <c r="A302" s="6"/>
      <c r="B302" s="9"/>
      <c r="C302" s="9"/>
      <c r="D302" s="9"/>
      <c r="E302" s="6"/>
      <c r="F302" s="14"/>
      <c r="G302" s="12"/>
      <c r="H302" s="12"/>
      <c r="I302" s="16"/>
      <c r="J302" s="12" t="str">
        <f>IF($G302="","",ROUND(($G302+$H302)*IF($I302="",'🔧 Settings'!$E$7,$I302),2))</f>
        <v/>
      </c>
      <c r="K302" s="12"/>
      <c r="L302" s="25" t="str">
        <f t="shared" si="1"/>
        <v/>
      </c>
      <c r="M302" s="9"/>
    </row>
    <row r="303" ht="15.75" customHeight="1">
      <c r="A303" s="6"/>
      <c r="B303" s="9"/>
      <c r="C303" s="9"/>
      <c r="D303" s="9"/>
      <c r="E303" s="6"/>
      <c r="F303" s="14"/>
      <c r="G303" s="12"/>
      <c r="H303" s="12"/>
      <c r="I303" s="16"/>
      <c r="J303" s="12" t="str">
        <f>IF($G303="","",ROUND(($G303+$H303)*IF($I303="",'🔧 Settings'!$E$7,$I303),2))</f>
        <v/>
      </c>
      <c r="K303" s="12"/>
      <c r="L303" s="25" t="str">
        <f t="shared" si="1"/>
        <v/>
      </c>
      <c r="M303" s="9"/>
    </row>
    <row r="304" ht="15.75" customHeight="1">
      <c r="A304" s="6"/>
      <c r="B304" s="9"/>
      <c r="C304" s="9"/>
      <c r="D304" s="9"/>
      <c r="E304" s="6"/>
      <c r="F304" s="14"/>
      <c r="G304" s="12"/>
      <c r="H304" s="12"/>
      <c r="I304" s="16"/>
      <c r="J304" s="12" t="str">
        <f>IF($G304="","",ROUND(($G304+$H304)*IF($I304="",'🔧 Settings'!$E$7,$I304),2))</f>
        <v/>
      </c>
      <c r="K304" s="12"/>
      <c r="L304" s="25" t="str">
        <f t="shared" si="1"/>
        <v/>
      </c>
      <c r="M304" s="9"/>
    </row>
    <row r="305" ht="15.75" customHeight="1">
      <c r="A305" s="6"/>
      <c r="B305" s="9"/>
      <c r="C305" s="9"/>
      <c r="D305" s="9"/>
      <c r="E305" s="6"/>
      <c r="F305" s="14"/>
      <c r="G305" s="12"/>
      <c r="H305" s="12"/>
      <c r="I305" s="16"/>
      <c r="J305" s="12" t="str">
        <f>IF($G305="","",ROUND(($G305+$H305)*IF($I305="",'🔧 Settings'!$E$7,$I305),2))</f>
        <v/>
      </c>
      <c r="K305" s="12"/>
      <c r="L305" s="25" t="str">
        <f t="shared" si="1"/>
        <v/>
      </c>
      <c r="M305" s="9"/>
    </row>
    <row r="306" ht="15.75" customHeight="1">
      <c r="A306" s="6"/>
      <c r="B306" s="9"/>
      <c r="C306" s="9"/>
      <c r="D306" s="9"/>
      <c r="E306" s="6"/>
      <c r="F306" s="14"/>
      <c r="G306" s="12"/>
      <c r="H306" s="12"/>
      <c r="I306" s="16"/>
      <c r="J306" s="12" t="str">
        <f>IF($G306="","",ROUND(($G306+$H306)*IF($I306="",'🔧 Settings'!$E$7,$I306),2))</f>
        <v/>
      </c>
      <c r="K306" s="12"/>
      <c r="L306" s="25" t="str">
        <f t="shared" si="1"/>
        <v/>
      </c>
      <c r="M306" s="9"/>
    </row>
    <row r="307" ht="15.75" customHeight="1">
      <c r="A307" s="6"/>
      <c r="B307" s="9"/>
      <c r="C307" s="9"/>
      <c r="D307" s="9"/>
      <c r="E307" s="6"/>
      <c r="F307" s="14"/>
      <c r="G307" s="12"/>
      <c r="H307" s="12"/>
      <c r="I307" s="16"/>
      <c r="J307" s="12" t="str">
        <f>IF($G307="","",ROUND(($G307+$H307)*IF($I307="",'🔧 Settings'!$E$7,$I307),2))</f>
        <v/>
      </c>
      <c r="K307" s="12"/>
      <c r="L307" s="25" t="str">
        <f t="shared" si="1"/>
        <v/>
      </c>
      <c r="M307" s="9"/>
    </row>
    <row r="308" ht="15.75" customHeight="1">
      <c r="A308" s="6"/>
      <c r="B308" s="9"/>
      <c r="C308" s="9"/>
      <c r="D308" s="9"/>
      <c r="E308" s="6"/>
      <c r="F308" s="14"/>
      <c r="G308" s="12"/>
      <c r="H308" s="12"/>
      <c r="I308" s="16"/>
      <c r="J308" s="12" t="str">
        <f>IF($G308="","",ROUND(($G308+$H308)*IF($I308="",'🔧 Settings'!$E$7,$I308),2))</f>
        <v/>
      </c>
      <c r="K308" s="12"/>
      <c r="L308" s="25" t="str">
        <f t="shared" si="1"/>
        <v/>
      </c>
      <c r="M308" s="9"/>
    </row>
    <row r="309" ht="15.75" customHeight="1">
      <c r="A309" s="6"/>
      <c r="B309" s="9"/>
      <c r="C309" s="9"/>
      <c r="D309" s="9"/>
      <c r="E309" s="6"/>
      <c r="F309" s="14"/>
      <c r="G309" s="12"/>
      <c r="H309" s="12"/>
      <c r="I309" s="16"/>
      <c r="J309" s="12" t="str">
        <f>IF($G309="","",ROUND(($G309+$H309)*IF($I309="",'🔧 Settings'!$E$7,$I309),2))</f>
        <v/>
      </c>
      <c r="K309" s="12"/>
      <c r="L309" s="25" t="str">
        <f t="shared" si="1"/>
        <v/>
      </c>
      <c r="M309" s="9"/>
    </row>
    <row r="310" ht="15.75" customHeight="1">
      <c r="A310" s="6"/>
      <c r="B310" s="9"/>
      <c r="C310" s="9"/>
      <c r="D310" s="9"/>
      <c r="E310" s="6"/>
      <c r="F310" s="14"/>
      <c r="G310" s="12"/>
      <c r="H310" s="12"/>
      <c r="I310" s="16"/>
      <c r="J310" s="12" t="str">
        <f>IF($G310="","",ROUND(($G310+$H310)*IF($I310="",'🔧 Settings'!$E$7,$I310),2))</f>
        <v/>
      </c>
      <c r="K310" s="12"/>
      <c r="L310" s="25" t="str">
        <f t="shared" si="1"/>
        <v/>
      </c>
      <c r="M310" s="9"/>
    </row>
    <row r="311" ht="15.75" customHeight="1">
      <c r="A311" s="6"/>
      <c r="B311" s="9"/>
      <c r="C311" s="9"/>
      <c r="D311" s="9"/>
      <c r="E311" s="6"/>
      <c r="F311" s="14"/>
      <c r="G311" s="12"/>
      <c r="H311" s="12"/>
      <c r="I311" s="16"/>
      <c r="J311" s="12" t="str">
        <f>IF($G311="","",ROUND(($G311+$H311)*IF($I311="",'🔧 Settings'!$E$7,$I311),2))</f>
        <v/>
      </c>
      <c r="K311" s="12"/>
      <c r="L311" s="25" t="str">
        <f t="shared" si="1"/>
        <v/>
      </c>
      <c r="M311" s="9"/>
    </row>
    <row r="312" ht="15.75" customHeight="1">
      <c r="A312" s="6"/>
      <c r="B312" s="9"/>
      <c r="C312" s="9"/>
      <c r="D312" s="9"/>
      <c r="E312" s="6"/>
      <c r="F312" s="14"/>
      <c r="G312" s="12"/>
      <c r="H312" s="12"/>
      <c r="I312" s="16"/>
      <c r="J312" s="12" t="str">
        <f>IF($G312="","",ROUND(($G312+$H312)*IF($I312="",'🔧 Settings'!$E$7,$I312),2))</f>
        <v/>
      </c>
      <c r="K312" s="12"/>
      <c r="L312" s="25" t="str">
        <f t="shared" si="1"/>
        <v/>
      </c>
      <c r="M312" s="9"/>
    </row>
    <row r="313" ht="15.75" customHeight="1">
      <c r="A313" s="6"/>
      <c r="B313" s="9"/>
      <c r="C313" s="9"/>
      <c r="D313" s="9"/>
      <c r="E313" s="6"/>
      <c r="F313" s="14"/>
      <c r="G313" s="12"/>
      <c r="H313" s="12"/>
      <c r="I313" s="16"/>
      <c r="J313" s="12" t="str">
        <f>IF($G313="","",ROUND(($G313+$H313)*IF($I313="",'🔧 Settings'!$E$7,$I313),2))</f>
        <v/>
      </c>
      <c r="K313" s="12"/>
      <c r="L313" s="25" t="str">
        <f t="shared" si="1"/>
        <v/>
      </c>
      <c r="M313" s="9"/>
    </row>
    <row r="314" ht="15.75" customHeight="1">
      <c r="A314" s="6"/>
      <c r="B314" s="9"/>
      <c r="C314" s="9"/>
      <c r="D314" s="9"/>
      <c r="E314" s="6"/>
      <c r="F314" s="14"/>
      <c r="G314" s="12"/>
      <c r="H314" s="12"/>
      <c r="I314" s="16"/>
      <c r="J314" s="12" t="str">
        <f>IF($G314="","",ROUND(($G314+$H314)*IF($I314="",'🔧 Settings'!$E$7,$I314),2))</f>
        <v/>
      </c>
      <c r="K314" s="12"/>
      <c r="L314" s="25" t="str">
        <f t="shared" si="1"/>
        <v/>
      </c>
      <c r="M314" s="9"/>
    </row>
    <row r="315" ht="15.75" customHeight="1">
      <c r="A315" s="6"/>
      <c r="B315" s="9"/>
      <c r="C315" s="9"/>
      <c r="D315" s="9"/>
      <c r="E315" s="6"/>
      <c r="F315" s="14"/>
      <c r="G315" s="12"/>
      <c r="H315" s="12"/>
      <c r="I315" s="16"/>
      <c r="J315" s="12" t="str">
        <f>IF($G315="","",ROUND(($G315+$H315)*IF($I315="",'🔧 Settings'!$E$7,$I315),2))</f>
        <v/>
      </c>
      <c r="K315" s="12"/>
      <c r="L315" s="25" t="str">
        <f t="shared" si="1"/>
        <v/>
      </c>
      <c r="M315" s="9"/>
    </row>
    <row r="316" ht="15.75" customHeight="1">
      <c r="A316" s="6"/>
      <c r="B316" s="9"/>
      <c r="C316" s="9"/>
      <c r="D316" s="9"/>
      <c r="E316" s="6"/>
      <c r="F316" s="14"/>
      <c r="G316" s="12"/>
      <c r="H316" s="12"/>
      <c r="I316" s="16"/>
      <c r="J316" s="12" t="str">
        <f>IF($G316="","",ROUND(($G316+$H316)*IF($I316="",'🔧 Settings'!$E$7,$I316),2))</f>
        <v/>
      </c>
      <c r="K316" s="12"/>
      <c r="L316" s="25" t="str">
        <f t="shared" si="1"/>
        <v/>
      </c>
      <c r="M316" s="9"/>
    </row>
    <row r="317" ht="15.75" customHeight="1">
      <c r="A317" s="6"/>
      <c r="B317" s="9"/>
      <c r="C317" s="9"/>
      <c r="D317" s="9"/>
      <c r="E317" s="6"/>
      <c r="F317" s="14"/>
      <c r="G317" s="12"/>
      <c r="H317" s="12"/>
      <c r="I317" s="16"/>
      <c r="J317" s="12" t="str">
        <f>IF($G317="","",ROUND(($G317+$H317)*IF($I317="",'🔧 Settings'!$E$7,$I317),2))</f>
        <v/>
      </c>
      <c r="K317" s="12"/>
      <c r="L317" s="25" t="str">
        <f t="shared" si="1"/>
        <v/>
      </c>
      <c r="M317" s="9"/>
    </row>
    <row r="318" ht="15.75" customHeight="1">
      <c r="A318" s="6"/>
      <c r="B318" s="9"/>
      <c r="C318" s="9"/>
      <c r="D318" s="9"/>
      <c r="E318" s="6"/>
      <c r="F318" s="14"/>
      <c r="G318" s="12"/>
      <c r="H318" s="12"/>
      <c r="I318" s="16"/>
      <c r="J318" s="12" t="str">
        <f>IF($G318="","",ROUND(($G318+$H318)*IF($I318="",'🔧 Settings'!$E$7,$I318),2))</f>
        <v/>
      </c>
      <c r="K318" s="12"/>
      <c r="L318" s="25" t="str">
        <f t="shared" si="1"/>
        <v/>
      </c>
      <c r="M318" s="9"/>
    </row>
    <row r="319" ht="15.75" customHeight="1">
      <c r="A319" s="6"/>
      <c r="B319" s="9"/>
      <c r="C319" s="9"/>
      <c r="D319" s="9"/>
      <c r="E319" s="6"/>
      <c r="F319" s="14"/>
      <c r="G319" s="12"/>
      <c r="H319" s="12"/>
      <c r="I319" s="16"/>
      <c r="J319" s="12" t="str">
        <f>IF($G319="","",ROUND(($G319+$H319)*IF($I319="",'🔧 Settings'!$E$7,$I319),2))</f>
        <v/>
      </c>
      <c r="K319" s="12"/>
      <c r="L319" s="25" t="str">
        <f t="shared" si="1"/>
        <v/>
      </c>
      <c r="M319" s="9"/>
    </row>
    <row r="320" ht="15.75" customHeight="1">
      <c r="A320" s="6"/>
      <c r="B320" s="9"/>
      <c r="C320" s="9"/>
      <c r="D320" s="9"/>
      <c r="E320" s="6"/>
      <c r="F320" s="14"/>
      <c r="G320" s="12"/>
      <c r="H320" s="12"/>
      <c r="I320" s="16"/>
      <c r="J320" s="12" t="str">
        <f>IF($G320="","",ROUND(($G320+$H320)*IF($I320="",'🔧 Settings'!$E$7,$I320),2))</f>
        <v/>
      </c>
      <c r="K320" s="12"/>
      <c r="L320" s="25" t="str">
        <f t="shared" si="1"/>
        <v/>
      </c>
      <c r="M320" s="9"/>
    </row>
    <row r="321" ht="15.75" customHeight="1">
      <c r="A321" s="6"/>
      <c r="B321" s="9"/>
      <c r="C321" s="9"/>
      <c r="D321" s="9"/>
      <c r="E321" s="6"/>
      <c r="F321" s="14"/>
      <c r="G321" s="12"/>
      <c r="H321" s="12"/>
      <c r="I321" s="16"/>
      <c r="J321" s="12" t="str">
        <f>IF($G321="","",ROUND(($G321+$H321)*IF($I321="",'🔧 Settings'!$E$7,$I321),2))</f>
        <v/>
      </c>
      <c r="K321" s="12"/>
      <c r="L321" s="25" t="str">
        <f t="shared" si="1"/>
        <v/>
      </c>
      <c r="M321" s="9"/>
    </row>
    <row r="322" ht="15.75" customHeight="1">
      <c r="A322" s="6"/>
      <c r="B322" s="9"/>
      <c r="C322" s="9"/>
      <c r="D322" s="9"/>
      <c r="E322" s="6"/>
      <c r="F322" s="14"/>
      <c r="G322" s="12"/>
      <c r="H322" s="12"/>
      <c r="I322" s="16"/>
      <c r="J322" s="12" t="str">
        <f>IF($G322="","",ROUND(($G322+$H322)*IF($I322="",'🔧 Settings'!$E$7,$I322),2))</f>
        <v/>
      </c>
      <c r="K322" s="12"/>
      <c r="L322" s="25" t="str">
        <f t="shared" si="1"/>
        <v/>
      </c>
      <c r="M322" s="9"/>
    </row>
    <row r="323" ht="15.75" customHeight="1">
      <c r="A323" s="6"/>
      <c r="B323" s="9"/>
      <c r="C323" s="9"/>
      <c r="D323" s="9"/>
      <c r="E323" s="6"/>
      <c r="F323" s="14"/>
      <c r="G323" s="12"/>
      <c r="H323" s="12"/>
      <c r="I323" s="16"/>
      <c r="J323" s="12" t="str">
        <f>IF($G323="","",ROUND(($G323+$H323)*IF($I323="",'🔧 Settings'!$E$7,$I323),2))</f>
        <v/>
      </c>
      <c r="K323" s="12"/>
      <c r="L323" s="25" t="str">
        <f t="shared" si="1"/>
        <v/>
      </c>
      <c r="M323" s="9"/>
    </row>
    <row r="324" ht="15.75" customHeight="1">
      <c r="A324" s="6"/>
      <c r="B324" s="9"/>
      <c r="C324" s="9"/>
      <c r="D324" s="9"/>
      <c r="E324" s="6"/>
      <c r="F324" s="14"/>
      <c r="G324" s="12"/>
      <c r="H324" s="12"/>
      <c r="I324" s="16"/>
      <c r="J324" s="12" t="str">
        <f>IF($G324="","",ROUND(($G324+$H324)*IF($I324="",'🔧 Settings'!$E$7,$I324),2))</f>
        <v/>
      </c>
      <c r="K324" s="12"/>
      <c r="L324" s="25" t="str">
        <f t="shared" si="1"/>
        <v/>
      </c>
      <c r="M324" s="9"/>
    </row>
    <row r="325" ht="15.75" customHeight="1">
      <c r="A325" s="6"/>
      <c r="B325" s="9"/>
      <c r="C325" s="9"/>
      <c r="D325" s="9"/>
      <c r="E325" s="6"/>
      <c r="F325" s="14"/>
      <c r="G325" s="12"/>
      <c r="H325" s="12"/>
      <c r="I325" s="16"/>
      <c r="J325" s="12" t="str">
        <f>IF($G325="","",ROUND(($G325+$H325)*IF($I325="",'🔧 Settings'!$E$7,$I325),2))</f>
        <v/>
      </c>
      <c r="K325" s="12"/>
      <c r="L325" s="25" t="str">
        <f t="shared" si="1"/>
        <v/>
      </c>
      <c r="M325" s="9"/>
    </row>
    <row r="326" ht="15.75" customHeight="1">
      <c r="A326" s="6"/>
      <c r="B326" s="9"/>
      <c r="C326" s="9"/>
      <c r="D326" s="9"/>
      <c r="E326" s="6"/>
      <c r="F326" s="14"/>
      <c r="G326" s="12"/>
      <c r="H326" s="12"/>
      <c r="I326" s="16"/>
      <c r="J326" s="12" t="str">
        <f>IF($G326="","",ROUND(($G326+$H326)*IF($I326="",'🔧 Settings'!$E$7,$I326),2))</f>
        <v/>
      </c>
      <c r="K326" s="12"/>
      <c r="L326" s="25" t="str">
        <f t="shared" si="1"/>
        <v/>
      </c>
      <c r="M326" s="9"/>
    </row>
    <row r="327" ht="15.75" customHeight="1">
      <c r="A327" s="6"/>
      <c r="B327" s="9"/>
      <c r="C327" s="9"/>
      <c r="D327" s="9"/>
      <c r="E327" s="6"/>
      <c r="F327" s="14"/>
      <c r="G327" s="12"/>
      <c r="H327" s="12"/>
      <c r="I327" s="16"/>
      <c r="J327" s="12" t="str">
        <f>IF($G327="","",ROUND(($G327+$H327)*IF($I327="",'🔧 Settings'!$E$7,$I327),2))</f>
        <v/>
      </c>
      <c r="K327" s="12"/>
      <c r="L327" s="25" t="str">
        <f t="shared" si="1"/>
        <v/>
      </c>
      <c r="M327" s="9"/>
    </row>
    <row r="328" ht="15.75" customHeight="1">
      <c r="A328" s="6"/>
      <c r="B328" s="9"/>
      <c r="C328" s="9"/>
      <c r="D328" s="9"/>
      <c r="E328" s="6"/>
      <c r="F328" s="14"/>
      <c r="G328" s="12"/>
      <c r="H328" s="12"/>
      <c r="I328" s="16"/>
      <c r="J328" s="12" t="str">
        <f>IF($G328="","",ROUND(($G328+$H328)*IF($I328="",'🔧 Settings'!$E$7,$I328),2))</f>
        <v/>
      </c>
      <c r="K328" s="12"/>
      <c r="L328" s="25" t="str">
        <f t="shared" si="1"/>
        <v/>
      </c>
      <c r="M328" s="9"/>
    </row>
    <row r="329" ht="15.75" customHeight="1">
      <c r="A329" s="6"/>
      <c r="B329" s="9"/>
      <c r="C329" s="9"/>
      <c r="D329" s="9"/>
      <c r="E329" s="6"/>
      <c r="F329" s="14"/>
      <c r="G329" s="12"/>
      <c r="H329" s="12"/>
      <c r="I329" s="16"/>
      <c r="J329" s="12" t="str">
        <f>IF($G329="","",ROUND(($G329+$H329)*IF($I329="",'🔧 Settings'!$E$7,$I329),2))</f>
        <v/>
      </c>
      <c r="K329" s="12"/>
      <c r="L329" s="25" t="str">
        <f t="shared" si="1"/>
        <v/>
      </c>
      <c r="M329" s="9"/>
    </row>
    <row r="330" ht="15.75" customHeight="1">
      <c r="A330" s="6"/>
      <c r="B330" s="9"/>
      <c r="C330" s="9"/>
      <c r="D330" s="9"/>
      <c r="E330" s="6"/>
      <c r="F330" s="14"/>
      <c r="G330" s="12"/>
      <c r="H330" s="12"/>
      <c r="I330" s="16"/>
      <c r="J330" s="12" t="str">
        <f>IF($G330="","",ROUND(($G330+$H330)*IF($I330="",'🔧 Settings'!$E$7,$I330),2))</f>
        <v/>
      </c>
      <c r="K330" s="12"/>
      <c r="L330" s="25" t="str">
        <f t="shared" si="1"/>
        <v/>
      </c>
      <c r="M330" s="9"/>
    </row>
    <row r="331" ht="15.75" customHeight="1">
      <c r="A331" s="6"/>
      <c r="B331" s="9"/>
      <c r="C331" s="9"/>
      <c r="D331" s="9"/>
      <c r="E331" s="6"/>
      <c r="F331" s="14"/>
      <c r="G331" s="12"/>
      <c r="H331" s="12"/>
      <c r="I331" s="16"/>
      <c r="J331" s="12" t="str">
        <f>IF($G331="","",ROUND(($G331+$H331)*IF($I331="",'🔧 Settings'!$E$7,$I331),2))</f>
        <v/>
      </c>
      <c r="K331" s="12"/>
      <c r="L331" s="25" t="str">
        <f t="shared" si="1"/>
        <v/>
      </c>
      <c r="M331" s="9"/>
    </row>
    <row r="332" ht="15.75" customHeight="1">
      <c r="A332" s="6"/>
      <c r="B332" s="9"/>
      <c r="C332" s="9"/>
      <c r="D332" s="9"/>
      <c r="E332" s="6"/>
      <c r="F332" s="14"/>
      <c r="G332" s="12"/>
      <c r="H332" s="12"/>
      <c r="I332" s="16"/>
      <c r="J332" s="12" t="str">
        <f>IF($G332="","",ROUND(($G332+$H332)*IF($I332="",'🔧 Settings'!$E$7,$I332),2))</f>
        <v/>
      </c>
      <c r="K332" s="12"/>
      <c r="L332" s="25" t="str">
        <f t="shared" si="1"/>
        <v/>
      </c>
      <c r="M332" s="9"/>
    </row>
    <row r="333" ht="15.75" customHeight="1">
      <c r="A333" s="6"/>
      <c r="B333" s="9"/>
      <c r="C333" s="9"/>
      <c r="D333" s="9"/>
      <c r="E333" s="6"/>
      <c r="F333" s="14"/>
      <c r="G333" s="12"/>
      <c r="H333" s="12"/>
      <c r="I333" s="16"/>
      <c r="J333" s="12" t="str">
        <f>IF($G333="","",ROUND(($G333+$H333)*IF($I333="",'🔧 Settings'!$E$7,$I333),2))</f>
        <v/>
      </c>
      <c r="K333" s="12"/>
      <c r="L333" s="25" t="str">
        <f t="shared" si="1"/>
        <v/>
      </c>
      <c r="M333" s="9"/>
    </row>
    <row r="334" ht="15.75" customHeight="1">
      <c r="A334" s="6"/>
      <c r="B334" s="9"/>
      <c r="C334" s="9"/>
      <c r="D334" s="9"/>
      <c r="E334" s="6"/>
      <c r="F334" s="14"/>
      <c r="G334" s="12"/>
      <c r="H334" s="12"/>
      <c r="I334" s="16"/>
      <c r="J334" s="12" t="str">
        <f>IF($G334="","",ROUND(($G334+$H334)*IF($I334="",'🔧 Settings'!$E$7,$I334),2))</f>
        <v/>
      </c>
      <c r="K334" s="12"/>
      <c r="L334" s="25" t="str">
        <f t="shared" si="1"/>
        <v/>
      </c>
      <c r="M334" s="9"/>
    </row>
    <row r="335" ht="15.75" customHeight="1">
      <c r="A335" s="6"/>
      <c r="B335" s="9"/>
      <c r="C335" s="9"/>
      <c r="D335" s="9"/>
      <c r="E335" s="6"/>
      <c r="F335" s="14"/>
      <c r="G335" s="12"/>
      <c r="H335" s="12"/>
      <c r="I335" s="16"/>
      <c r="J335" s="12" t="str">
        <f>IF($G335="","",ROUND(($G335+$H335)*IF($I335="",'🔧 Settings'!$E$7,$I335),2))</f>
        <v/>
      </c>
      <c r="K335" s="12"/>
      <c r="L335" s="25" t="str">
        <f t="shared" si="1"/>
        <v/>
      </c>
      <c r="M335" s="9"/>
    </row>
    <row r="336" ht="15.75" customHeight="1">
      <c r="A336" s="6"/>
      <c r="B336" s="9"/>
      <c r="C336" s="9"/>
      <c r="D336" s="9"/>
      <c r="E336" s="6"/>
      <c r="F336" s="14"/>
      <c r="G336" s="12"/>
      <c r="H336" s="12"/>
      <c r="I336" s="16"/>
      <c r="J336" s="12" t="str">
        <f>IF($G336="","",ROUND(($G336+$H336)*IF($I336="",'🔧 Settings'!$E$7,$I336),2))</f>
        <v/>
      </c>
      <c r="K336" s="12"/>
      <c r="L336" s="25" t="str">
        <f t="shared" si="1"/>
        <v/>
      </c>
      <c r="M336" s="9"/>
    </row>
    <row r="337" ht="15.75" customHeight="1">
      <c r="A337" s="6"/>
      <c r="B337" s="9"/>
      <c r="C337" s="9"/>
      <c r="D337" s="9"/>
      <c r="E337" s="6"/>
      <c r="F337" s="14"/>
      <c r="G337" s="12"/>
      <c r="H337" s="12"/>
      <c r="I337" s="16"/>
      <c r="J337" s="12" t="str">
        <f>IF($G337="","",ROUND(($G337+$H337)*IF($I337="",'🔧 Settings'!$E$7,$I337),2))</f>
        <v/>
      </c>
      <c r="K337" s="12"/>
      <c r="L337" s="25" t="str">
        <f t="shared" si="1"/>
        <v/>
      </c>
      <c r="M337" s="9"/>
    </row>
    <row r="338" ht="15.75" customHeight="1">
      <c r="A338" s="6"/>
      <c r="B338" s="9"/>
      <c r="C338" s="9"/>
      <c r="D338" s="9"/>
      <c r="E338" s="6"/>
      <c r="F338" s="14"/>
      <c r="G338" s="12"/>
      <c r="H338" s="12"/>
      <c r="I338" s="16"/>
      <c r="J338" s="12" t="str">
        <f>IF($G338="","",ROUND(($G338+$H338)*IF($I338="",'🔧 Settings'!$E$7,$I338),2))</f>
        <v/>
      </c>
      <c r="K338" s="12"/>
      <c r="L338" s="25" t="str">
        <f t="shared" si="1"/>
        <v/>
      </c>
      <c r="M338" s="9"/>
    </row>
    <row r="339" ht="15.75" customHeight="1">
      <c r="A339" s="6"/>
      <c r="B339" s="9"/>
      <c r="C339" s="9"/>
      <c r="D339" s="9"/>
      <c r="E339" s="6"/>
      <c r="F339" s="14"/>
      <c r="G339" s="12"/>
      <c r="H339" s="12"/>
      <c r="I339" s="16"/>
      <c r="J339" s="12" t="str">
        <f>IF($G339="","",ROUND(($G339+$H339)*IF($I339="",'🔧 Settings'!$E$7,$I339),2))</f>
        <v/>
      </c>
      <c r="K339" s="12"/>
      <c r="L339" s="25" t="str">
        <f t="shared" si="1"/>
        <v/>
      </c>
      <c r="M339" s="9"/>
    </row>
    <row r="340" ht="15.75" customHeight="1">
      <c r="A340" s="6"/>
      <c r="B340" s="9"/>
      <c r="C340" s="9"/>
      <c r="D340" s="9"/>
      <c r="E340" s="6"/>
      <c r="F340" s="14"/>
      <c r="G340" s="12"/>
      <c r="H340" s="12"/>
      <c r="I340" s="16"/>
      <c r="J340" s="12" t="str">
        <f>IF($G340="","",ROUND(($G340+$H340)*IF($I340="",'🔧 Settings'!$E$7,$I340),2))</f>
        <v/>
      </c>
      <c r="K340" s="12"/>
      <c r="L340" s="25" t="str">
        <f t="shared" si="1"/>
        <v/>
      </c>
      <c r="M340" s="9"/>
    </row>
    <row r="341" ht="15.75" customHeight="1">
      <c r="A341" s="6"/>
      <c r="B341" s="9"/>
      <c r="C341" s="9"/>
      <c r="D341" s="9"/>
      <c r="E341" s="6"/>
      <c r="F341" s="14"/>
      <c r="G341" s="12"/>
      <c r="H341" s="12"/>
      <c r="I341" s="16"/>
      <c r="J341" s="12" t="str">
        <f>IF($G341="","",ROUND(($G341+$H341)*IF($I341="",'🔧 Settings'!$E$7,$I341),2))</f>
        <v/>
      </c>
      <c r="K341" s="12"/>
      <c r="L341" s="25" t="str">
        <f t="shared" si="1"/>
        <v/>
      </c>
      <c r="M341" s="9"/>
    </row>
    <row r="342" ht="15.75" customHeight="1">
      <c r="A342" s="6"/>
      <c r="B342" s="9"/>
      <c r="C342" s="9"/>
      <c r="D342" s="9"/>
      <c r="E342" s="6"/>
      <c r="F342" s="14"/>
      <c r="G342" s="12"/>
      <c r="H342" s="12"/>
      <c r="I342" s="16"/>
      <c r="J342" s="12" t="str">
        <f>IF($G342="","",ROUND(($G342+$H342)*IF($I342="",'🔧 Settings'!$E$7,$I342),2))</f>
        <v/>
      </c>
      <c r="K342" s="12"/>
      <c r="L342" s="25" t="str">
        <f t="shared" si="1"/>
        <v/>
      </c>
      <c r="M342" s="9"/>
    </row>
    <row r="343" ht="15.75" customHeight="1">
      <c r="A343" s="6"/>
      <c r="B343" s="9"/>
      <c r="C343" s="9"/>
      <c r="D343" s="9"/>
      <c r="E343" s="6"/>
      <c r="F343" s="14"/>
      <c r="G343" s="12"/>
      <c r="H343" s="12"/>
      <c r="I343" s="16"/>
      <c r="J343" s="12" t="str">
        <f>IF($G343="","",ROUND(($G343+$H343)*IF($I343="",'🔧 Settings'!$E$7,$I343),2))</f>
        <v/>
      </c>
      <c r="K343" s="12"/>
      <c r="L343" s="25" t="str">
        <f t="shared" si="1"/>
        <v/>
      </c>
      <c r="M343" s="9"/>
    </row>
    <row r="344" ht="15.75" customHeight="1">
      <c r="A344" s="6"/>
      <c r="B344" s="9"/>
      <c r="C344" s="9"/>
      <c r="D344" s="9"/>
      <c r="E344" s="6"/>
      <c r="F344" s="14"/>
      <c r="G344" s="12"/>
      <c r="H344" s="12"/>
      <c r="I344" s="16"/>
      <c r="J344" s="12" t="str">
        <f>IF($G344="","",ROUND(($G344+$H344)*IF($I344="",'🔧 Settings'!$E$7,$I344),2))</f>
        <v/>
      </c>
      <c r="K344" s="12"/>
      <c r="L344" s="25" t="str">
        <f t="shared" si="1"/>
        <v/>
      </c>
      <c r="M344" s="9"/>
    </row>
    <row r="345" ht="15.75" customHeight="1">
      <c r="A345" s="6"/>
      <c r="B345" s="9"/>
      <c r="C345" s="9"/>
      <c r="D345" s="9"/>
      <c r="E345" s="6"/>
      <c r="F345" s="14"/>
      <c r="G345" s="12"/>
      <c r="H345" s="12"/>
      <c r="I345" s="16"/>
      <c r="J345" s="12" t="str">
        <f>IF($G345="","",ROUND(($G345+$H345)*IF($I345="",'🔧 Settings'!$E$7,$I345),2))</f>
        <v/>
      </c>
      <c r="K345" s="12"/>
      <c r="L345" s="25" t="str">
        <f t="shared" si="1"/>
        <v/>
      </c>
      <c r="M345" s="9"/>
    </row>
    <row r="346" ht="15.75" customHeight="1">
      <c r="A346" s="6"/>
      <c r="B346" s="9"/>
      <c r="C346" s="9"/>
      <c r="D346" s="9"/>
      <c r="E346" s="6"/>
      <c r="F346" s="14"/>
      <c r="G346" s="12"/>
      <c r="H346" s="12"/>
      <c r="I346" s="16"/>
      <c r="J346" s="12" t="str">
        <f>IF($G346="","",ROUND(($G346+$H346)*IF($I346="",'🔧 Settings'!$E$7,$I346),2))</f>
        <v/>
      </c>
      <c r="K346" s="12"/>
      <c r="L346" s="25" t="str">
        <f t="shared" si="1"/>
        <v/>
      </c>
      <c r="M346" s="9"/>
    </row>
    <row r="347" ht="15.75" customHeight="1">
      <c r="A347" s="6"/>
      <c r="B347" s="9"/>
      <c r="C347" s="9"/>
      <c r="D347" s="9"/>
      <c r="E347" s="6"/>
      <c r="F347" s="14"/>
      <c r="G347" s="12"/>
      <c r="H347" s="12"/>
      <c r="I347" s="16"/>
      <c r="J347" s="12" t="str">
        <f>IF($G347="","",ROUND(($G347+$H347)*IF($I347="",'🔧 Settings'!$E$7,$I347),2))</f>
        <v/>
      </c>
      <c r="K347" s="12"/>
      <c r="L347" s="25" t="str">
        <f t="shared" si="1"/>
        <v/>
      </c>
      <c r="M347" s="9"/>
    </row>
    <row r="348" ht="15.75" customHeight="1">
      <c r="A348" s="6"/>
      <c r="B348" s="9"/>
      <c r="C348" s="9"/>
      <c r="D348" s="9"/>
      <c r="E348" s="6"/>
      <c r="F348" s="14"/>
      <c r="G348" s="12"/>
      <c r="H348" s="12"/>
      <c r="I348" s="16"/>
      <c r="J348" s="12" t="str">
        <f>IF($G348="","",ROUND(($G348+$H348)*IF($I348="",'🔧 Settings'!$E$7,$I348),2))</f>
        <v/>
      </c>
      <c r="K348" s="12"/>
      <c r="L348" s="25" t="str">
        <f t="shared" si="1"/>
        <v/>
      </c>
      <c r="M348" s="9"/>
    </row>
    <row r="349" ht="15.75" customHeight="1">
      <c r="A349" s="6"/>
      <c r="B349" s="9"/>
      <c r="C349" s="9"/>
      <c r="D349" s="9"/>
      <c r="E349" s="6"/>
      <c r="F349" s="14"/>
      <c r="G349" s="12"/>
      <c r="H349" s="12"/>
      <c r="I349" s="16"/>
      <c r="J349" s="12" t="str">
        <f>IF($G349="","",ROUND(($G349+$H349)*IF($I349="",'🔧 Settings'!$E$7,$I349),2))</f>
        <v/>
      </c>
      <c r="K349" s="12"/>
      <c r="L349" s="25" t="str">
        <f t="shared" si="1"/>
        <v/>
      </c>
      <c r="M349" s="9"/>
    </row>
    <row r="350" ht="15.75" customHeight="1">
      <c r="A350" s="6"/>
      <c r="B350" s="9"/>
      <c r="C350" s="9"/>
      <c r="D350" s="9"/>
      <c r="E350" s="6"/>
      <c r="F350" s="14"/>
      <c r="G350" s="12"/>
      <c r="H350" s="12"/>
      <c r="I350" s="16"/>
      <c r="J350" s="12" t="str">
        <f>IF($G350="","",ROUND(($G350+$H350)*IF($I350="",'🔧 Settings'!$E$7,$I350),2))</f>
        <v/>
      </c>
      <c r="K350" s="12"/>
      <c r="L350" s="25" t="str">
        <f t="shared" si="1"/>
        <v/>
      </c>
      <c r="M350" s="9"/>
    </row>
    <row r="351" ht="15.75" customHeight="1">
      <c r="A351" s="6"/>
      <c r="B351" s="9"/>
      <c r="C351" s="9"/>
      <c r="D351" s="9"/>
      <c r="E351" s="6"/>
      <c r="F351" s="14"/>
      <c r="G351" s="12"/>
      <c r="H351" s="12"/>
      <c r="I351" s="16"/>
      <c r="J351" s="12" t="str">
        <f>IF($G351="","",ROUND(($G351+$H351)*IF($I351="",'🔧 Settings'!$E$7,$I351),2))</f>
        <v/>
      </c>
      <c r="K351" s="12"/>
      <c r="L351" s="25" t="str">
        <f t="shared" si="1"/>
        <v/>
      </c>
      <c r="M351" s="9"/>
    </row>
    <row r="352" ht="15.75" customHeight="1">
      <c r="A352" s="6"/>
      <c r="B352" s="9"/>
      <c r="C352" s="9"/>
      <c r="D352" s="9"/>
      <c r="E352" s="6"/>
      <c r="F352" s="14"/>
      <c r="G352" s="12"/>
      <c r="H352" s="12"/>
      <c r="I352" s="16"/>
      <c r="J352" s="12" t="str">
        <f>IF($G352="","",ROUND(($G352+$H352)*IF($I352="",'🔧 Settings'!$E$7,$I352),2))</f>
        <v/>
      </c>
      <c r="K352" s="12"/>
      <c r="L352" s="25" t="str">
        <f t="shared" si="1"/>
        <v/>
      </c>
      <c r="M352" s="9"/>
    </row>
    <row r="353" ht="15.75" customHeight="1">
      <c r="A353" s="6"/>
      <c r="B353" s="9"/>
      <c r="C353" s="9"/>
      <c r="D353" s="9"/>
      <c r="E353" s="6"/>
      <c r="F353" s="14"/>
      <c r="G353" s="12"/>
      <c r="H353" s="12"/>
      <c r="I353" s="16"/>
      <c r="J353" s="12" t="str">
        <f>IF($G353="","",ROUND(($G353+$H353)*IF($I353="",'🔧 Settings'!$E$7,$I353),2))</f>
        <v/>
      </c>
      <c r="K353" s="12"/>
      <c r="L353" s="25" t="str">
        <f t="shared" si="1"/>
        <v/>
      </c>
      <c r="M353" s="9"/>
    </row>
    <row r="354" ht="15.75" customHeight="1">
      <c r="A354" s="6"/>
      <c r="B354" s="9"/>
      <c r="C354" s="9"/>
      <c r="D354" s="9"/>
      <c r="E354" s="6"/>
      <c r="F354" s="14"/>
      <c r="G354" s="12"/>
      <c r="H354" s="12"/>
      <c r="I354" s="16"/>
      <c r="J354" s="12" t="str">
        <f>IF($G354="","",ROUND(($G354+$H354)*IF($I354="",'🔧 Settings'!$E$7,$I354),2))</f>
        <v/>
      </c>
      <c r="K354" s="12"/>
      <c r="L354" s="25" t="str">
        <f t="shared" si="1"/>
        <v/>
      </c>
      <c r="M354" s="9"/>
    </row>
    <row r="355" ht="15.75" customHeight="1">
      <c r="A355" s="6"/>
      <c r="B355" s="9"/>
      <c r="C355" s="9"/>
      <c r="D355" s="9"/>
      <c r="E355" s="6"/>
      <c r="F355" s="14"/>
      <c r="G355" s="12"/>
      <c r="H355" s="12"/>
      <c r="I355" s="16"/>
      <c r="J355" s="12" t="str">
        <f>IF($G355="","",ROUND(($G355+$H355)*IF($I355="",'🔧 Settings'!$E$7,$I355),2))</f>
        <v/>
      </c>
      <c r="K355" s="12"/>
      <c r="L355" s="25" t="str">
        <f t="shared" si="1"/>
        <v/>
      </c>
      <c r="M355" s="9"/>
    </row>
    <row r="356" ht="15.75" customHeight="1">
      <c r="A356" s="6"/>
      <c r="B356" s="9"/>
      <c r="C356" s="9"/>
      <c r="D356" s="9"/>
      <c r="E356" s="6"/>
      <c r="F356" s="14"/>
      <c r="G356" s="12"/>
      <c r="H356" s="12"/>
      <c r="I356" s="16"/>
      <c r="J356" s="12" t="str">
        <f>IF($G356="","",ROUND(($G356+$H356)*IF($I356="",'🔧 Settings'!$E$7,$I356),2))</f>
        <v/>
      </c>
      <c r="K356" s="12"/>
      <c r="L356" s="25" t="str">
        <f t="shared" si="1"/>
        <v/>
      </c>
      <c r="M356" s="9"/>
    </row>
    <row r="357" ht="15.75" customHeight="1">
      <c r="A357" s="6"/>
      <c r="B357" s="9"/>
      <c r="C357" s="9"/>
      <c r="D357" s="9"/>
      <c r="E357" s="6"/>
      <c r="F357" s="14"/>
      <c r="G357" s="12"/>
      <c r="H357" s="12"/>
      <c r="I357" s="16"/>
      <c r="J357" s="12" t="str">
        <f>IF($G357="","",ROUND(($G357+$H357)*IF($I357="",'🔧 Settings'!$E$7,$I357),2))</f>
        <v/>
      </c>
      <c r="K357" s="12"/>
      <c r="L357" s="25" t="str">
        <f t="shared" si="1"/>
        <v/>
      </c>
      <c r="M357" s="9"/>
    </row>
    <row r="358" ht="15.75" customHeight="1">
      <c r="A358" s="6"/>
      <c r="B358" s="9"/>
      <c r="C358" s="9"/>
      <c r="D358" s="9"/>
      <c r="E358" s="6"/>
      <c r="F358" s="14"/>
      <c r="G358" s="12"/>
      <c r="H358" s="12"/>
      <c r="I358" s="16"/>
      <c r="J358" s="12" t="str">
        <f>IF($G358="","",ROUND(($G358+$H358)*IF($I358="",'🔧 Settings'!$E$7,$I358),2))</f>
        <v/>
      </c>
      <c r="K358" s="12"/>
      <c r="L358" s="25" t="str">
        <f t="shared" si="1"/>
        <v/>
      </c>
      <c r="M358" s="9"/>
    </row>
    <row r="359" ht="15.75" customHeight="1">
      <c r="A359" s="6"/>
      <c r="B359" s="9"/>
      <c r="C359" s="9"/>
      <c r="D359" s="9"/>
      <c r="E359" s="6"/>
      <c r="F359" s="14"/>
      <c r="G359" s="12"/>
      <c r="H359" s="12"/>
      <c r="I359" s="16"/>
      <c r="J359" s="12" t="str">
        <f>IF($G359="","",ROUND(($G359+$H359)*IF($I359="",'🔧 Settings'!$E$7,$I359),2))</f>
        <v/>
      </c>
      <c r="K359" s="12"/>
      <c r="L359" s="25" t="str">
        <f t="shared" si="1"/>
        <v/>
      </c>
      <c r="M359" s="9"/>
    </row>
    <row r="360" ht="15.75" customHeight="1">
      <c r="A360" s="6"/>
      <c r="B360" s="9"/>
      <c r="C360" s="9"/>
      <c r="D360" s="9"/>
      <c r="E360" s="6"/>
      <c r="F360" s="14"/>
      <c r="G360" s="12"/>
      <c r="H360" s="12"/>
      <c r="I360" s="16"/>
      <c r="J360" s="12" t="str">
        <f>IF($G360="","",ROUND(($G360+$H360)*IF($I360="",'🔧 Settings'!$E$7,$I360),2))</f>
        <v/>
      </c>
      <c r="K360" s="12"/>
      <c r="L360" s="25" t="str">
        <f t="shared" si="1"/>
        <v/>
      </c>
      <c r="M360" s="9"/>
    </row>
    <row r="361" ht="15.75" customHeight="1">
      <c r="A361" s="6"/>
      <c r="B361" s="9"/>
      <c r="C361" s="9"/>
      <c r="D361" s="9"/>
      <c r="E361" s="6"/>
      <c r="F361" s="14"/>
      <c r="G361" s="12"/>
      <c r="H361" s="12"/>
      <c r="I361" s="16"/>
      <c r="J361" s="12" t="str">
        <f>IF($G361="","",ROUND(($G361+$H361)*IF($I361="",'🔧 Settings'!$E$7,$I361),2))</f>
        <v/>
      </c>
      <c r="K361" s="12"/>
      <c r="L361" s="25" t="str">
        <f t="shared" si="1"/>
        <v/>
      </c>
      <c r="M361" s="9"/>
    </row>
    <row r="362" ht="15.75" customHeight="1">
      <c r="A362" s="6"/>
      <c r="B362" s="9"/>
      <c r="C362" s="9"/>
      <c r="D362" s="9"/>
      <c r="E362" s="6"/>
      <c r="F362" s="14"/>
      <c r="G362" s="12"/>
      <c r="H362" s="12"/>
      <c r="I362" s="16"/>
      <c r="J362" s="12" t="str">
        <f>IF($G362="","",ROUND(($G362+$H362)*IF($I362="",'🔧 Settings'!$E$7,$I362),2))</f>
        <v/>
      </c>
      <c r="K362" s="12"/>
      <c r="L362" s="25" t="str">
        <f t="shared" si="1"/>
        <v/>
      </c>
      <c r="M362" s="9"/>
    </row>
    <row r="363" ht="15.75" customHeight="1">
      <c r="A363" s="6"/>
      <c r="B363" s="9"/>
      <c r="C363" s="9"/>
      <c r="D363" s="9"/>
      <c r="E363" s="6"/>
      <c r="F363" s="14"/>
      <c r="G363" s="12"/>
      <c r="H363" s="12"/>
      <c r="I363" s="16"/>
      <c r="J363" s="12" t="str">
        <f>IF($G363="","",ROUND(($G363+$H363)*IF($I363="",'🔧 Settings'!$E$7,$I363),2))</f>
        <v/>
      </c>
      <c r="K363" s="12"/>
      <c r="L363" s="25" t="str">
        <f t="shared" si="1"/>
        <v/>
      </c>
      <c r="M363" s="9"/>
    </row>
    <row r="364" ht="15.75" customHeight="1">
      <c r="A364" s="6"/>
      <c r="B364" s="9"/>
      <c r="C364" s="9"/>
      <c r="D364" s="9"/>
      <c r="E364" s="6"/>
      <c r="F364" s="14"/>
      <c r="G364" s="12"/>
      <c r="H364" s="12"/>
      <c r="I364" s="16"/>
      <c r="J364" s="12" t="str">
        <f>IF($G364="","",ROUND(($G364+$H364)*IF($I364="",'🔧 Settings'!$E$7,$I364),2))</f>
        <v/>
      </c>
      <c r="K364" s="12"/>
      <c r="L364" s="25" t="str">
        <f t="shared" si="1"/>
        <v/>
      </c>
      <c r="M364" s="9"/>
    </row>
    <row r="365" ht="15.75" customHeight="1">
      <c r="A365" s="6"/>
      <c r="B365" s="9"/>
      <c r="C365" s="9"/>
      <c r="D365" s="9"/>
      <c r="E365" s="6"/>
      <c r="F365" s="14"/>
      <c r="G365" s="12"/>
      <c r="H365" s="12"/>
      <c r="I365" s="16"/>
      <c r="J365" s="12" t="str">
        <f>IF($G365="","",ROUND(($G365+$H365)*IF($I365="",'🔧 Settings'!$E$7,$I365),2))</f>
        <v/>
      </c>
      <c r="K365" s="12"/>
      <c r="L365" s="25" t="str">
        <f t="shared" si="1"/>
        <v/>
      </c>
      <c r="M365" s="9"/>
    </row>
    <row r="366" ht="15.75" customHeight="1">
      <c r="A366" s="6"/>
      <c r="B366" s="9"/>
      <c r="C366" s="9"/>
      <c r="D366" s="9"/>
      <c r="E366" s="6"/>
      <c r="F366" s="14"/>
      <c r="G366" s="12"/>
      <c r="H366" s="12"/>
      <c r="I366" s="16"/>
      <c r="J366" s="12" t="str">
        <f>IF($G366="","",ROUND(($G366+$H366)*IF($I366="",'🔧 Settings'!$E$7,$I366),2))</f>
        <v/>
      </c>
      <c r="K366" s="12"/>
      <c r="L366" s="25" t="str">
        <f t="shared" si="1"/>
        <v/>
      </c>
      <c r="M366" s="9"/>
    </row>
    <row r="367" ht="15.75" customHeight="1">
      <c r="A367" s="6"/>
      <c r="B367" s="9"/>
      <c r="C367" s="9"/>
      <c r="D367" s="9"/>
      <c r="E367" s="6"/>
      <c r="F367" s="14"/>
      <c r="G367" s="12"/>
      <c r="H367" s="12"/>
      <c r="I367" s="16"/>
      <c r="J367" s="12" t="str">
        <f>IF($G367="","",ROUND(($G367+$H367)*IF($I367="",'🔧 Settings'!$E$7,$I367),2))</f>
        <v/>
      </c>
      <c r="K367" s="12"/>
      <c r="L367" s="25" t="str">
        <f t="shared" si="1"/>
        <v/>
      </c>
      <c r="M367" s="9"/>
    </row>
    <row r="368" ht="15.75" customHeight="1">
      <c r="A368" s="6"/>
      <c r="B368" s="9"/>
      <c r="C368" s="9"/>
      <c r="D368" s="9"/>
      <c r="E368" s="6"/>
      <c r="F368" s="14"/>
      <c r="G368" s="12"/>
      <c r="H368" s="12"/>
      <c r="I368" s="16"/>
      <c r="J368" s="12" t="str">
        <f>IF($G368="","",ROUND(($G368+$H368)*IF($I368="",'🔧 Settings'!$E$7,$I368),2))</f>
        <v/>
      </c>
      <c r="K368" s="12"/>
      <c r="L368" s="25" t="str">
        <f t="shared" si="1"/>
        <v/>
      </c>
      <c r="M368" s="9"/>
    </row>
    <row r="369" ht="15.75" customHeight="1">
      <c r="A369" s="6"/>
      <c r="B369" s="9"/>
      <c r="C369" s="9"/>
      <c r="D369" s="9"/>
      <c r="E369" s="6"/>
      <c r="F369" s="14"/>
      <c r="G369" s="12"/>
      <c r="H369" s="12"/>
      <c r="I369" s="16"/>
      <c r="J369" s="12" t="str">
        <f>IF($G369="","",ROUND(($G369+$H369)*IF($I369="",'🔧 Settings'!$E$7,$I369),2))</f>
        <v/>
      </c>
      <c r="K369" s="12"/>
      <c r="L369" s="25" t="str">
        <f t="shared" si="1"/>
        <v/>
      </c>
      <c r="M369" s="9"/>
    </row>
    <row r="370" ht="15.75" customHeight="1">
      <c r="A370" s="6"/>
      <c r="B370" s="9"/>
      <c r="C370" s="9"/>
      <c r="D370" s="9"/>
      <c r="E370" s="6"/>
      <c r="F370" s="14"/>
      <c r="G370" s="12"/>
      <c r="H370" s="12"/>
      <c r="I370" s="16"/>
      <c r="J370" s="12" t="str">
        <f>IF($G370="","",ROUND(($G370+$H370)*IF($I370="",'🔧 Settings'!$E$7,$I370),2))</f>
        <v/>
      </c>
      <c r="K370" s="12"/>
      <c r="L370" s="25" t="str">
        <f t="shared" si="1"/>
        <v/>
      </c>
      <c r="M370" s="9"/>
    </row>
    <row r="371" ht="15.75" customHeight="1">
      <c r="A371" s="6"/>
      <c r="B371" s="9"/>
      <c r="C371" s="9"/>
      <c r="D371" s="9"/>
      <c r="E371" s="6"/>
      <c r="F371" s="14"/>
      <c r="G371" s="12"/>
      <c r="H371" s="12"/>
      <c r="I371" s="16"/>
      <c r="J371" s="12" t="str">
        <f>IF($G371="","",ROUND(($G371+$H371)*IF($I371="",'🔧 Settings'!$E$7,$I371),2))</f>
        <v/>
      </c>
      <c r="K371" s="12"/>
      <c r="L371" s="25" t="str">
        <f t="shared" si="1"/>
        <v/>
      </c>
      <c r="M371" s="9"/>
    </row>
    <row r="372" ht="15.75" customHeight="1">
      <c r="A372" s="6"/>
      <c r="B372" s="9"/>
      <c r="C372" s="9"/>
      <c r="D372" s="9"/>
      <c r="E372" s="6"/>
      <c r="F372" s="14"/>
      <c r="G372" s="12"/>
      <c r="H372" s="12"/>
      <c r="I372" s="16"/>
      <c r="J372" s="12" t="str">
        <f>IF($G372="","",ROUND(($G372+$H372)*IF($I372="",'🔧 Settings'!$E$7,$I372),2))</f>
        <v/>
      </c>
      <c r="K372" s="12"/>
      <c r="L372" s="25" t="str">
        <f t="shared" si="1"/>
        <v/>
      </c>
      <c r="M372" s="9"/>
    </row>
    <row r="373" ht="15.75" customHeight="1">
      <c r="A373" s="6"/>
      <c r="B373" s="9"/>
      <c r="C373" s="9"/>
      <c r="D373" s="9"/>
      <c r="E373" s="6"/>
      <c r="F373" s="14"/>
      <c r="G373" s="12"/>
      <c r="H373" s="12"/>
      <c r="I373" s="16"/>
      <c r="J373" s="12" t="str">
        <f>IF($G373="","",ROUND(($G373+$H373)*IF($I373="",'🔧 Settings'!$E$7,$I373),2))</f>
        <v/>
      </c>
      <c r="K373" s="12"/>
      <c r="L373" s="25" t="str">
        <f t="shared" si="1"/>
        <v/>
      </c>
      <c r="M373" s="9"/>
    </row>
    <row r="374" ht="15.75" customHeight="1">
      <c r="A374" s="6"/>
      <c r="B374" s="9"/>
      <c r="C374" s="9"/>
      <c r="D374" s="9"/>
      <c r="E374" s="6"/>
      <c r="F374" s="14"/>
      <c r="G374" s="12"/>
      <c r="H374" s="12"/>
      <c r="I374" s="16"/>
      <c r="J374" s="12" t="str">
        <f>IF($G374="","",ROUND(($G374+$H374)*IF($I374="",'🔧 Settings'!$E$7,$I374),2))</f>
        <v/>
      </c>
      <c r="K374" s="12"/>
      <c r="L374" s="25" t="str">
        <f t="shared" si="1"/>
        <v/>
      </c>
      <c r="M374" s="9"/>
    </row>
    <row r="375" ht="15.75" customHeight="1">
      <c r="A375" s="6"/>
      <c r="B375" s="9"/>
      <c r="C375" s="9"/>
      <c r="D375" s="9"/>
      <c r="E375" s="6"/>
      <c r="F375" s="14"/>
      <c r="G375" s="12"/>
      <c r="H375" s="12"/>
      <c r="I375" s="16"/>
      <c r="J375" s="12" t="str">
        <f>IF($G375="","",ROUND(($G375+$H375)*IF($I375="",'🔧 Settings'!$E$7,$I375),2))</f>
        <v/>
      </c>
      <c r="K375" s="12"/>
      <c r="L375" s="25" t="str">
        <f t="shared" si="1"/>
        <v/>
      </c>
      <c r="M375" s="9"/>
    </row>
    <row r="376" ht="15.75" customHeight="1">
      <c r="A376" s="6"/>
      <c r="B376" s="9"/>
      <c r="C376" s="9"/>
      <c r="D376" s="9"/>
      <c r="E376" s="6"/>
      <c r="F376" s="14"/>
      <c r="G376" s="12"/>
      <c r="H376" s="12"/>
      <c r="I376" s="16"/>
      <c r="J376" s="12" t="str">
        <f>IF($G376="","",ROUND(($G376+$H376)*IF($I376="",'🔧 Settings'!$E$7,$I376),2))</f>
        <v/>
      </c>
      <c r="K376" s="12"/>
      <c r="L376" s="25" t="str">
        <f t="shared" si="1"/>
        <v/>
      </c>
      <c r="M376" s="9"/>
    </row>
    <row r="377" ht="15.75" customHeight="1">
      <c r="A377" s="6"/>
      <c r="B377" s="9"/>
      <c r="C377" s="9"/>
      <c r="D377" s="9"/>
      <c r="E377" s="6"/>
      <c r="F377" s="14"/>
      <c r="G377" s="12"/>
      <c r="H377" s="12"/>
      <c r="I377" s="16"/>
      <c r="J377" s="12" t="str">
        <f>IF($G377="","",ROUND(($G377+$H377)*IF($I377="",'🔧 Settings'!$E$7,$I377),2))</f>
        <v/>
      </c>
      <c r="K377" s="12"/>
      <c r="L377" s="25" t="str">
        <f t="shared" si="1"/>
        <v/>
      </c>
      <c r="M377" s="9"/>
    </row>
    <row r="378" ht="15.75" customHeight="1">
      <c r="A378" s="6"/>
      <c r="B378" s="9"/>
      <c r="C378" s="9"/>
      <c r="D378" s="9"/>
      <c r="E378" s="6"/>
      <c r="F378" s="14"/>
      <c r="G378" s="12"/>
      <c r="H378" s="12"/>
      <c r="I378" s="16"/>
      <c r="J378" s="12" t="str">
        <f>IF($G378="","",ROUND(($G378+$H378)*IF($I378="",'🔧 Settings'!$E$7,$I378),2))</f>
        <v/>
      </c>
      <c r="K378" s="12"/>
      <c r="L378" s="25" t="str">
        <f t="shared" si="1"/>
        <v/>
      </c>
      <c r="M378" s="9"/>
    </row>
    <row r="379" ht="15.75" customHeight="1">
      <c r="A379" s="6"/>
      <c r="B379" s="9"/>
      <c r="C379" s="9"/>
      <c r="D379" s="9"/>
      <c r="E379" s="6"/>
      <c r="F379" s="14"/>
      <c r="G379" s="12"/>
      <c r="H379" s="12"/>
      <c r="I379" s="16"/>
      <c r="J379" s="12" t="str">
        <f>IF($G379="","",ROUND(($G379+$H379)*IF($I379="",'🔧 Settings'!$E$7,$I379),2))</f>
        <v/>
      </c>
      <c r="K379" s="12"/>
      <c r="L379" s="25" t="str">
        <f t="shared" si="1"/>
        <v/>
      </c>
      <c r="M379" s="9"/>
    </row>
    <row r="380" ht="15.75" customHeight="1">
      <c r="A380" s="6"/>
      <c r="B380" s="9"/>
      <c r="C380" s="9"/>
      <c r="D380" s="9"/>
      <c r="E380" s="6"/>
      <c r="F380" s="14"/>
      <c r="G380" s="12"/>
      <c r="H380" s="12"/>
      <c r="I380" s="16"/>
      <c r="J380" s="12" t="str">
        <f>IF($G380="","",ROUND(($G380+$H380)*IF($I380="",'🔧 Settings'!$E$7,$I380),2))</f>
        <v/>
      </c>
      <c r="K380" s="12"/>
      <c r="L380" s="25" t="str">
        <f t="shared" si="1"/>
        <v/>
      </c>
      <c r="M380" s="9"/>
    </row>
    <row r="381" ht="15.75" customHeight="1">
      <c r="A381" s="6"/>
      <c r="B381" s="9"/>
      <c r="C381" s="9"/>
      <c r="D381" s="9"/>
      <c r="E381" s="6"/>
      <c r="F381" s="14"/>
      <c r="G381" s="12"/>
      <c r="H381" s="12"/>
      <c r="I381" s="16"/>
      <c r="J381" s="12" t="str">
        <f>IF($G381="","",ROUND(($G381+$H381)*IF($I381="",'🔧 Settings'!$E$7,$I381),2))</f>
        <v/>
      </c>
      <c r="K381" s="12"/>
      <c r="L381" s="25" t="str">
        <f t="shared" si="1"/>
        <v/>
      </c>
      <c r="M381" s="9"/>
    </row>
    <row r="382" ht="15.75" customHeight="1">
      <c r="A382" s="6"/>
      <c r="B382" s="9"/>
      <c r="C382" s="9"/>
      <c r="D382" s="9"/>
      <c r="E382" s="6"/>
      <c r="F382" s="14"/>
      <c r="G382" s="12"/>
      <c r="H382" s="12"/>
      <c r="I382" s="16"/>
      <c r="J382" s="12" t="str">
        <f>IF($G382="","",ROUND(($G382+$H382)*IF($I382="",'🔧 Settings'!$E$7,$I382),2))</f>
        <v/>
      </c>
      <c r="K382" s="12"/>
      <c r="L382" s="25" t="str">
        <f t="shared" si="1"/>
        <v/>
      </c>
      <c r="M382" s="9"/>
    </row>
    <row r="383" ht="15.75" customHeight="1">
      <c r="A383" s="6"/>
      <c r="B383" s="9"/>
      <c r="C383" s="9"/>
      <c r="D383" s="9"/>
      <c r="E383" s="6"/>
      <c r="F383" s="14"/>
      <c r="G383" s="12"/>
      <c r="H383" s="12"/>
      <c r="I383" s="16"/>
      <c r="J383" s="12" t="str">
        <f>IF($G383="","",ROUND(($G383+$H383)*IF($I383="",'🔧 Settings'!$E$7,$I383),2))</f>
        <v/>
      </c>
      <c r="K383" s="12"/>
      <c r="L383" s="25" t="str">
        <f t="shared" si="1"/>
        <v/>
      </c>
      <c r="M383" s="9"/>
    </row>
    <row r="384" ht="15.75" customHeight="1">
      <c r="A384" s="6"/>
      <c r="B384" s="9"/>
      <c r="C384" s="9"/>
      <c r="D384" s="9"/>
      <c r="E384" s="6"/>
      <c r="F384" s="14"/>
      <c r="G384" s="12"/>
      <c r="H384" s="12"/>
      <c r="I384" s="16"/>
      <c r="J384" s="12" t="str">
        <f>IF($G384="","",ROUND(($G384+$H384)*IF($I384="",'🔧 Settings'!$E$7,$I384),2))</f>
        <v/>
      </c>
      <c r="K384" s="12"/>
      <c r="L384" s="25" t="str">
        <f t="shared" si="1"/>
        <v/>
      </c>
      <c r="M384" s="9"/>
    </row>
    <row r="385" ht="15.75" customHeight="1">
      <c r="A385" s="6"/>
      <c r="B385" s="9"/>
      <c r="C385" s="9"/>
      <c r="D385" s="9"/>
      <c r="E385" s="6"/>
      <c r="F385" s="14"/>
      <c r="G385" s="12"/>
      <c r="H385" s="12"/>
      <c r="I385" s="16"/>
      <c r="J385" s="12" t="str">
        <f>IF($G385="","",ROUND(($G385+$H385)*IF($I385="",'🔧 Settings'!$E$7,$I385),2))</f>
        <v/>
      </c>
      <c r="K385" s="12"/>
      <c r="L385" s="25" t="str">
        <f t="shared" si="1"/>
        <v/>
      </c>
      <c r="M385" s="9"/>
    </row>
    <row r="386" ht="15.75" customHeight="1">
      <c r="A386" s="6"/>
      <c r="B386" s="9"/>
      <c r="C386" s="9"/>
      <c r="D386" s="9"/>
      <c r="E386" s="6"/>
      <c r="F386" s="14"/>
      <c r="G386" s="12"/>
      <c r="H386" s="12"/>
      <c r="I386" s="16"/>
      <c r="J386" s="12" t="str">
        <f>IF($G386="","",ROUND(($G386+$H386)*IF($I386="",'🔧 Settings'!$E$7,$I386),2))</f>
        <v/>
      </c>
      <c r="K386" s="12"/>
      <c r="L386" s="25" t="str">
        <f t="shared" si="1"/>
        <v/>
      </c>
      <c r="M386" s="9"/>
    </row>
    <row r="387" ht="15.75" customHeight="1">
      <c r="A387" s="6"/>
      <c r="B387" s="9"/>
      <c r="C387" s="9"/>
      <c r="D387" s="9"/>
      <c r="E387" s="6"/>
      <c r="F387" s="14"/>
      <c r="G387" s="12"/>
      <c r="H387" s="12"/>
      <c r="I387" s="16"/>
      <c r="J387" s="12" t="str">
        <f>IF($G387="","",ROUND(($G387+$H387)*IF($I387="",'🔧 Settings'!$E$7,$I387),2))</f>
        <v/>
      </c>
      <c r="K387" s="12"/>
      <c r="L387" s="25" t="str">
        <f t="shared" si="1"/>
        <v/>
      </c>
      <c r="M387" s="9"/>
    </row>
    <row r="388" ht="15.75" customHeight="1">
      <c r="A388" s="6"/>
      <c r="B388" s="9"/>
      <c r="C388" s="9"/>
      <c r="D388" s="9"/>
      <c r="E388" s="6"/>
      <c r="F388" s="14"/>
      <c r="G388" s="12"/>
      <c r="H388" s="12"/>
      <c r="I388" s="16"/>
      <c r="J388" s="12" t="str">
        <f>IF($G388="","",ROUND(($G388+$H388)*IF($I388="",'🔧 Settings'!$E$7,$I388),2))</f>
        <v/>
      </c>
      <c r="K388" s="12"/>
      <c r="L388" s="25" t="str">
        <f t="shared" si="1"/>
        <v/>
      </c>
      <c r="M388" s="9"/>
    </row>
    <row r="389" ht="15.75" customHeight="1">
      <c r="A389" s="6"/>
      <c r="B389" s="9"/>
      <c r="C389" s="9"/>
      <c r="D389" s="9"/>
      <c r="E389" s="6"/>
      <c r="F389" s="14"/>
      <c r="G389" s="12"/>
      <c r="H389" s="12"/>
      <c r="I389" s="16"/>
      <c r="J389" s="12" t="str">
        <f>IF($G389="","",ROUND(($G389+$H389)*IF($I389="",'🔧 Settings'!$E$7,$I389),2))</f>
        <v/>
      </c>
      <c r="K389" s="12"/>
      <c r="L389" s="25" t="str">
        <f t="shared" si="1"/>
        <v/>
      </c>
      <c r="M389" s="9"/>
    </row>
    <row r="390" ht="15.75" customHeight="1">
      <c r="A390" s="6"/>
      <c r="B390" s="9"/>
      <c r="C390" s="9"/>
      <c r="D390" s="9"/>
      <c r="E390" s="6"/>
      <c r="F390" s="14"/>
      <c r="G390" s="12"/>
      <c r="H390" s="12"/>
      <c r="I390" s="16"/>
      <c r="J390" s="12" t="str">
        <f>IF($G390="","",ROUND(($G390+$H390)*IF($I390="",'🔧 Settings'!$E$7,$I390),2))</f>
        <v/>
      </c>
      <c r="K390" s="12"/>
      <c r="L390" s="25" t="str">
        <f t="shared" si="1"/>
        <v/>
      </c>
      <c r="M390" s="9"/>
    </row>
    <row r="391" ht="15.75" customHeight="1">
      <c r="A391" s="6"/>
      <c r="B391" s="9"/>
      <c r="C391" s="9"/>
      <c r="D391" s="9"/>
      <c r="E391" s="6"/>
      <c r="F391" s="14"/>
      <c r="G391" s="12"/>
      <c r="H391" s="12"/>
      <c r="I391" s="16"/>
      <c r="J391" s="12" t="str">
        <f>IF($G391="","",ROUND(($G391+$H391)*IF($I391="",'🔧 Settings'!$E$7,$I391),2))</f>
        <v/>
      </c>
      <c r="K391" s="12"/>
      <c r="L391" s="25" t="str">
        <f t="shared" si="1"/>
        <v/>
      </c>
      <c r="M391" s="9"/>
    </row>
    <row r="392" ht="15.75" customHeight="1">
      <c r="A392" s="6"/>
      <c r="B392" s="9"/>
      <c r="C392" s="9"/>
      <c r="D392" s="9"/>
      <c r="E392" s="6"/>
      <c r="F392" s="14"/>
      <c r="G392" s="12"/>
      <c r="H392" s="12"/>
      <c r="I392" s="16"/>
      <c r="J392" s="12" t="str">
        <f>IF($G392="","",ROUND(($G392+$H392)*IF($I392="",'🔧 Settings'!$E$7,$I392),2))</f>
        <v/>
      </c>
      <c r="K392" s="12"/>
      <c r="L392" s="25" t="str">
        <f t="shared" si="1"/>
        <v/>
      </c>
      <c r="M392" s="9"/>
    </row>
    <row r="393" ht="15.75" customHeight="1">
      <c r="A393" s="6"/>
      <c r="B393" s="9"/>
      <c r="C393" s="9"/>
      <c r="D393" s="9"/>
      <c r="E393" s="6"/>
      <c r="F393" s="14"/>
      <c r="G393" s="12"/>
      <c r="H393" s="12"/>
      <c r="I393" s="16"/>
      <c r="J393" s="12" t="str">
        <f>IF($G393="","",ROUND(($G393+$H393)*IF($I393="",'🔧 Settings'!$E$7,$I393),2))</f>
        <v/>
      </c>
      <c r="K393" s="12"/>
      <c r="L393" s="25" t="str">
        <f t="shared" si="1"/>
        <v/>
      </c>
      <c r="M393" s="9"/>
    </row>
    <row r="394" ht="15.75" customHeight="1">
      <c r="A394" s="6"/>
      <c r="B394" s="9"/>
      <c r="C394" s="9"/>
      <c r="D394" s="9"/>
      <c r="E394" s="6"/>
      <c r="F394" s="14"/>
      <c r="G394" s="12"/>
      <c r="H394" s="12"/>
      <c r="I394" s="16"/>
      <c r="J394" s="12" t="str">
        <f>IF($G394="","",ROUND(($G394+$H394)*IF($I394="",'🔧 Settings'!$E$7,$I394),2))</f>
        <v/>
      </c>
      <c r="K394" s="12"/>
      <c r="L394" s="25" t="str">
        <f t="shared" si="1"/>
        <v/>
      </c>
      <c r="M394" s="9"/>
    </row>
    <row r="395" ht="15.75" customHeight="1">
      <c r="A395" s="6"/>
      <c r="B395" s="9"/>
      <c r="C395" s="9"/>
      <c r="D395" s="9"/>
      <c r="E395" s="6"/>
      <c r="F395" s="14"/>
      <c r="G395" s="12"/>
      <c r="H395" s="12"/>
      <c r="I395" s="16"/>
      <c r="J395" s="12" t="str">
        <f>IF($G395="","",ROUND(($G395+$H395)*IF($I395="",'🔧 Settings'!$E$7,$I395),2))</f>
        <v/>
      </c>
      <c r="K395" s="12"/>
      <c r="L395" s="25" t="str">
        <f t="shared" si="1"/>
        <v/>
      </c>
      <c r="M395" s="9"/>
    </row>
    <row r="396" ht="15.75" customHeight="1">
      <c r="A396" s="6"/>
      <c r="B396" s="9"/>
      <c r="C396" s="9"/>
      <c r="D396" s="9"/>
      <c r="E396" s="6"/>
      <c r="F396" s="14"/>
      <c r="G396" s="12"/>
      <c r="H396" s="12"/>
      <c r="I396" s="16"/>
      <c r="J396" s="12" t="str">
        <f>IF($G396="","",ROUND(($G396+$H396)*IF($I396="",'🔧 Settings'!$E$7,$I396),2))</f>
        <v/>
      </c>
      <c r="K396" s="12"/>
      <c r="L396" s="25" t="str">
        <f t="shared" si="1"/>
        <v/>
      </c>
      <c r="M396" s="9"/>
    </row>
    <row r="397" ht="15.75" customHeight="1">
      <c r="A397" s="6"/>
      <c r="B397" s="9"/>
      <c r="C397" s="9"/>
      <c r="D397" s="9"/>
      <c r="E397" s="6"/>
      <c r="F397" s="14"/>
      <c r="G397" s="12"/>
      <c r="H397" s="12"/>
      <c r="I397" s="16"/>
      <c r="J397" s="12" t="str">
        <f>IF($G397="","",ROUND(($G397+$H397)*IF($I397="",'🔧 Settings'!$E$7,$I397),2))</f>
        <v/>
      </c>
      <c r="K397" s="12"/>
      <c r="L397" s="25" t="str">
        <f t="shared" si="1"/>
        <v/>
      </c>
      <c r="M397" s="9"/>
    </row>
    <row r="398" ht="15.75" customHeight="1">
      <c r="A398" s="6"/>
      <c r="B398" s="9"/>
      <c r="C398" s="9"/>
      <c r="D398" s="9"/>
      <c r="E398" s="6"/>
      <c r="F398" s="14"/>
      <c r="G398" s="12"/>
      <c r="H398" s="12"/>
      <c r="I398" s="16"/>
      <c r="J398" s="12" t="str">
        <f>IF($G398="","",ROUND(($G398+$H398)*IF($I398="",'🔧 Settings'!$E$7,$I398),2))</f>
        <v/>
      </c>
      <c r="K398" s="12"/>
      <c r="L398" s="25" t="str">
        <f t="shared" si="1"/>
        <v/>
      </c>
      <c r="M398" s="9"/>
    </row>
    <row r="399" ht="15.75" customHeight="1">
      <c r="A399" s="6"/>
      <c r="B399" s="9"/>
      <c r="C399" s="9"/>
      <c r="D399" s="9"/>
      <c r="E399" s="6"/>
      <c r="F399" s="14"/>
      <c r="G399" s="12"/>
      <c r="H399" s="12"/>
      <c r="I399" s="16"/>
      <c r="J399" s="12" t="str">
        <f>IF($G399="","",ROUND(($G399+$H399)*IF($I399="",'🔧 Settings'!$E$7,$I399),2))</f>
        <v/>
      </c>
      <c r="K399" s="12"/>
      <c r="L399" s="25" t="str">
        <f t="shared" si="1"/>
        <v/>
      </c>
      <c r="M399" s="9"/>
    </row>
    <row r="400" ht="15.75" customHeight="1">
      <c r="A400" s="6"/>
      <c r="B400" s="9"/>
      <c r="C400" s="9"/>
      <c r="D400" s="9"/>
      <c r="E400" s="6"/>
      <c r="F400" s="14"/>
      <c r="G400" s="12"/>
      <c r="H400" s="12"/>
      <c r="I400" s="16"/>
      <c r="J400" s="12" t="str">
        <f>IF($G400="","",ROUND(($G400+$H400)*IF($I400="",'🔧 Settings'!$E$7,$I400),2))</f>
        <v/>
      </c>
      <c r="K400" s="12"/>
      <c r="L400" s="25" t="str">
        <f t="shared" si="1"/>
        <v/>
      </c>
      <c r="M400" s="9"/>
    </row>
    <row r="401" ht="15.75" customHeight="1">
      <c r="A401" s="6"/>
      <c r="B401" s="9"/>
      <c r="C401" s="9"/>
      <c r="D401" s="9"/>
      <c r="E401" s="6"/>
      <c r="F401" s="14"/>
      <c r="G401" s="12"/>
      <c r="H401" s="12"/>
      <c r="I401" s="16"/>
      <c r="J401" s="12" t="str">
        <f>IF($G401="","",ROUND(($G401+$H401)*IF($I401="",'🔧 Settings'!$E$7,$I401),2))</f>
        <v/>
      </c>
      <c r="K401" s="12"/>
      <c r="L401" s="25" t="str">
        <f t="shared" si="1"/>
        <v/>
      </c>
      <c r="M401" s="9"/>
    </row>
    <row r="402" ht="15.75" customHeight="1">
      <c r="A402" s="6"/>
      <c r="B402" s="9"/>
      <c r="C402" s="9"/>
      <c r="D402" s="9"/>
      <c r="E402" s="6"/>
      <c r="F402" s="14"/>
      <c r="G402" s="12"/>
      <c r="H402" s="12"/>
      <c r="I402" s="16"/>
      <c r="J402" s="12" t="str">
        <f>IF($G402="","",ROUND(($G402+$H402)*IF($I402="",'🔧 Settings'!$E$7,$I402),2))</f>
        <v/>
      </c>
      <c r="K402" s="12"/>
      <c r="L402" s="25" t="str">
        <f t="shared" si="1"/>
        <v/>
      </c>
      <c r="M402" s="9"/>
    </row>
    <row r="403" ht="15.75" customHeight="1">
      <c r="A403" s="6"/>
      <c r="B403" s="9"/>
      <c r="C403" s="9"/>
      <c r="D403" s="9"/>
      <c r="E403" s="6"/>
      <c r="F403" s="14"/>
      <c r="G403" s="12"/>
      <c r="H403" s="12"/>
      <c r="I403" s="16"/>
      <c r="J403" s="12" t="str">
        <f>IF($G403="","",ROUND(($G403+$H403)*IF($I403="",'🔧 Settings'!$E$7,$I403),2))</f>
        <v/>
      </c>
      <c r="K403" s="12"/>
      <c r="L403" s="25" t="str">
        <f t="shared" si="1"/>
        <v/>
      </c>
      <c r="M403" s="9"/>
    </row>
    <row r="404" ht="15.75" customHeight="1">
      <c r="A404" s="6"/>
      <c r="B404" s="9"/>
      <c r="C404" s="9"/>
      <c r="D404" s="9"/>
      <c r="E404" s="6"/>
      <c r="F404" s="14"/>
      <c r="G404" s="12"/>
      <c r="H404" s="12"/>
      <c r="I404" s="16"/>
      <c r="J404" s="12" t="str">
        <f>IF($G404="","",ROUND(($G404+$H404)*IF($I404="",'🔧 Settings'!$E$7,$I404),2))</f>
        <v/>
      </c>
      <c r="K404" s="12"/>
      <c r="L404" s="25" t="str">
        <f t="shared" si="1"/>
        <v/>
      </c>
      <c r="M404" s="9"/>
    </row>
    <row r="405" ht="15.75" customHeight="1">
      <c r="A405" s="6"/>
      <c r="B405" s="9"/>
      <c r="C405" s="9"/>
      <c r="D405" s="9"/>
      <c r="E405" s="6"/>
      <c r="F405" s="14"/>
      <c r="G405" s="12"/>
      <c r="H405" s="12"/>
      <c r="I405" s="16"/>
      <c r="J405" s="12" t="str">
        <f>IF($G405="","",ROUND(($G405+$H405)*IF($I405="",'🔧 Settings'!$E$7,$I405),2))</f>
        <v/>
      </c>
      <c r="K405" s="12"/>
      <c r="L405" s="25" t="str">
        <f t="shared" si="1"/>
        <v/>
      </c>
      <c r="M405" s="9"/>
    </row>
    <row r="406" ht="15.75" customHeight="1">
      <c r="A406" s="6"/>
      <c r="B406" s="9"/>
      <c r="C406" s="9"/>
      <c r="D406" s="9"/>
      <c r="E406" s="6"/>
      <c r="F406" s="14"/>
      <c r="G406" s="12"/>
      <c r="H406" s="12"/>
      <c r="I406" s="16"/>
      <c r="J406" s="12" t="str">
        <f>IF($G406="","",ROUND(($G406+$H406)*IF($I406="",'🔧 Settings'!$E$7,$I406),2))</f>
        <v/>
      </c>
      <c r="K406" s="12"/>
      <c r="L406" s="25" t="str">
        <f t="shared" si="1"/>
        <v/>
      </c>
      <c r="M406" s="9"/>
    </row>
    <row r="407" ht="15.75" customHeight="1">
      <c r="A407" s="6"/>
      <c r="B407" s="9"/>
      <c r="C407" s="9"/>
      <c r="D407" s="9"/>
      <c r="E407" s="6"/>
      <c r="F407" s="14"/>
      <c r="G407" s="12"/>
      <c r="H407" s="12"/>
      <c r="I407" s="16"/>
      <c r="J407" s="12" t="str">
        <f>IF($G407="","",ROUND(($G407+$H407)*IF($I407="",'🔧 Settings'!$E$7,$I407),2))</f>
        <v/>
      </c>
      <c r="K407" s="12"/>
      <c r="L407" s="25" t="str">
        <f t="shared" si="1"/>
        <v/>
      </c>
      <c r="M407" s="9"/>
    </row>
    <row r="408" ht="15.75" customHeight="1">
      <c r="A408" s="6"/>
      <c r="B408" s="9"/>
      <c r="C408" s="9"/>
      <c r="D408" s="9"/>
      <c r="E408" s="6"/>
      <c r="F408" s="14"/>
      <c r="G408" s="12"/>
      <c r="H408" s="12"/>
      <c r="I408" s="16"/>
      <c r="J408" s="12" t="str">
        <f>IF($G408="","",ROUND(($G408+$H408)*IF($I408="",'🔧 Settings'!$E$7,$I408),2))</f>
        <v/>
      </c>
      <c r="K408" s="12"/>
      <c r="L408" s="25" t="str">
        <f t="shared" si="1"/>
        <v/>
      </c>
      <c r="M408" s="9"/>
    </row>
    <row r="409" ht="15.75" customHeight="1">
      <c r="A409" s="6"/>
      <c r="B409" s="9"/>
      <c r="C409" s="9"/>
      <c r="D409" s="9"/>
      <c r="E409" s="6"/>
      <c r="F409" s="14"/>
      <c r="G409" s="12"/>
      <c r="H409" s="12"/>
      <c r="I409" s="16"/>
      <c r="J409" s="12" t="str">
        <f>IF($G409="","",ROUND(($G409+$H409)*IF($I409="",'🔧 Settings'!$E$7,$I409),2))</f>
        <v/>
      </c>
      <c r="K409" s="12"/>
      <c r="L409" s="25" t="str">
        <f t="shared" si="1"/>
        <v/>
      </c>
      <c r="M409" s="9"/>
    </row>
    <row r="410" ht="15.75" customHeight="1">
      <c r="A410" s="6"/>
      <c r="B410" s="9"/>
      <c r="C410" s="9"/>
      <c r="D410" s="9"/>
      <c r="E410" s="6"/>
      <c r="F410" s="14"/>
      <c r="G410" s="12"/>
      <c r="H410" s="12"/>
      <c r="I410" s="16"/>
      <c r="J410" s="12" t="str">
        <f>IF($G410="","",ROUND(($G410+$H410)*IF($I410="",'🔧 Settings'!$E$7,$I410),2))</f>
        <v/>
      </c>
      <c r="K410" s="12"/>
      <c r="L410" s="25" t="str">
        <f t="shared" si="1"/>
        <v/>
      </c>
      <c r="M410" s="9"/>
    </row>
    <row r="411" ht="15.75" customHeight="1">
      <c r="A411" s="6"/>
      <c r="B411" s="9"/>
      <c r="C411" s="9"/>
      <c r="D411" s="9"/>
      <c r="E411" s="6"/>
      <c r="F411" s="14"/>
      <c r="G411" s="12"/>
      <c r="H411" s="12"/>
      <c r="I411" s="16"/>
      <c r="J411" s="12" t="str">
        <f>IF($G411="","",ROUND(($G411+$H411)*IF($I411="",'🔧 Settings'!$E$7,$I411),2))</f>
        <v/>
      </c>
      <c r="K411" s="12"/>
      <c r="L411" s="25" t="str">
        <f t="shared" si="1"/>
        <v/>
      </c>
      <c r="M411" s="9"/>
    </row>
    <row r="412" ht="15.75" customHeight="1">
      <c r="A412" s="6"/>
      <c r="B412" s="9"/>
      <c r="C412" s="9"/>
      <c r="D412" s="9"/>
      <c r="E412" s="6"/>
      <c r="F412" s="14"/>
      <c r="G412" s="12"/>
      <c r="H412" s="12"/>
      <c r="I412" s="16"/>
      <c r="J412" s="12" t="str">
        <f>IF($G412="","",ROUND(($G412+$H412)*IF($I412="",'🔧 Settings'!$E$7,$I412),2))</f>
        <v/>
      </c>
      <c r="K412" s="12"/>
      <c r="L412" s="25" t="str">
        <f t="shared" si="1"/>
        <v/>
      </c>
      <c r="M412" s="9"/>
    </row>
    <row r="413" ht="15.75" customHeight="1">
      <c r="A413" s="6"/>
      <c r="B413" s="9"/>
      <c r="C413" s="9"/>
      <c r="D413" s="9"/>
      <c r="E413" s="6"/>
      <c r="F413" s="14"/>
      <c r="G413" s="12"/>
      <c r="H413" s="12"/>
      <c r="I413" s="16"/>
      <c r="J413" s="12" t="str">
        <f>IF($G413="","",ROUND(($G413+$H413)*IF($I413="",'🔧 Settings'!$E$7,$I413),2))</f>
        <v/>
      </c>
      <c r="K413" s="12"/>
      <c r="L413" s="25" t="str">
        <f t="shared" si="1"/>
        <v/>
      </c>
      <c r="M413" s="9"/>
    </row>
    <row r="414" ht="15.75" customHeight="1">
      <c r="A414" s="6"/>
      <c r="B414" s="9"/>
      <c r="C414" s="9"/>
      <c r="D414" s="9"/>
      <c r="E414" s="6"/>
      <c r="F414" s="14"/>
      <c r="G414" s="12"/>
      <c r="H414" s="12"/>
      <c r="I414" s="16"/>
      <c r="J414" s="12" t="str">
        <f>IF($G414="","",ROUND(($G414+$H414)*IF($I414="",'🔧 Settings'!$E$7,$I414),2))</f>
        <v/>
      </c>
      <c r="K414" s="12"/>
      <c r="L414" s="25" t="str">
        <f t="shared" si="1"/>
        <v/>
      </c>
      <c r="M414" s="9"/>
    </row>
    <row r="415" ht="15.75" customHeight="1">
      <c r="A415" s="6"/>
      <c r="B415" s="9"/>
      <c r="C415" s="9"/>
      <c r="D415" s="9"/>
      <c r="E415" s="6"/>
      <c r="F415" s="14"/>
      <c r="G415" s="12"/>
      <c r="H415" s="12"/>
      <c r="I415" s="16"/>
      <c r="J415" s="12" t="str">
        <f>IF($G415="","",ROUND(($G415+$H415)*IF($I415="",'🔧 Settings'!$E$7,$I415),2))</f>
        <v/>
      </c>
      <c r="K415" s="12"/>
      <c r="L415" s="25" t="str">
        <f t="shared" si="1"/>
        <v/>
      </c>
      <c r="M415" s="9"/>
    </row>
    <row r="416" ht="15.75" customHeight="1">
      <c r="A416" s="6"/>
      <c r="B416" s="9"/>
      <c r="C416" s="9"/>
      <c r="D416" s="9"/>
      <c r="E416" s="6"/>
      <c r="F416" s="14"/>
      <c r="G416" s="12"/>
      <c r="H416" s="12"/>
      <c r="I416" s="16"/>
      <c r="J416" s="12" t="str">
        <f>IF($G416="","",ROUND(($G416+$H416)*IF($I416="",'🔧 Settings'!$E$7,$I416),2))</f>
        <v/>
      </c>
      <c r="K416" s="12"/>
      <c r="L416" s="25" t="str">
        <f t="shared" si="1"/>
        <v/>
      </c>
      <c r="M416" s="9"/>
    </row>
    <row r="417" ht="15.75" customHeight="1">
      <c r="A417" s="6"/>
      <c r="B417" s="9"/>
      <c r="C417" s="9"/>
      <c r="D417" s="9"/>
      <c r="E417" s="6"/>
      <c r="F417" s="14"/>
      <c r="G417" s="12"/>
      <c r="H417" s="12"/>
      <c r="I417" s="16"/>
      <c r="J417" s="12" t="str">
        <f>IF($G417="","",ROUND(($G417+$H417)*IF($I417="",'🔧 Settings'!$E$7,$I417),2))</f>
        <v/>
      </c>
      <c r="K417" s="12"/>
      <c r="L417" s="25" t="str">
        <f t="shared" si="1"/>
        <v/>
      </c>
      <c r="M417" s="9"/>
    </row>
    <row r="418" ht="15.75" customHeight="1">
      <c r="A418" s="6"/>
      <c r="B418" s="9"/>
      <c r="C418" s="9"/>
      <c r="D418" s="9"/>
      <c r="E418" s="6"/>
      <c r="F418" s="14"/>
      <c r="G418" s="12"/>
      <c r="H418" s="12"/>
      <c r="I418" s="16"/>
      <c r="J418" s="12" t="str">
        <f>IF($G418="","",ROUND(($G418+$H418)*IF($I418="",'🔧 Settings'!$E$7,$I418),2))</f>
        <v/>
      </c>
      <c r="K418" s="12"/>
      <c r="L418" s="25" t="str">
        <f t="shared" si="1"/>
        <v/>
      </c>
      <c r="M418" s="9"/>
    </row>
    <row r="419" ht="15.75" customHeight="1">
      <c r="A419" s="6"/>
      <c r="B419" s="9"/>
      <c r="C419" s="9"/>
      <c r="D419" s="9"/>
      <c r="E419" s="6"/>
      <c r="F419" s="14"/>
      <c r="G419" s="12"/>
      <c r="H419" s="12"/>
      <c r="I419" s="16"/>
      <c r="J419" s="12" t="str">
        <f>IF($G419="","",ROUND(($G419+$H419)*IF($I419="",'🔧 Settings'!$E$7,$I419),2))</f>
        <v/>
      </c>
      <c r="K419" s="12"/>
      <c r="L419" s="25" t="str">
        <f t="shared" si="1"/>
        <v/>
      </c>
      <c r="M419" s="9"/>
    </row>
    <row r="420" ht="15.75" customHeight="1">
      <c r="A420" s="6"/>
      <c r="B420" s="9"/>
      <c r="C420" s="9"/>
      <c r="D420" s="9"/>
      <c r="E420" s="6"/>
      <c r="F420" s="14"/>
      <c r="G420" s="12"/>
      <c r="H420" s="12"/>
      <c r="I420" s="16"/>
      <c r="J420" s="12" t="str">
        <f>IF($G420="","",ROUND(($G420+$H420)*IF($I420="",'🔧 Settings'!$E$7,$I420),2))</f>
        <v/>
      </c>
      <c r="K420" s="12"/>
      <c r="L420" s="25" t="str">
        <f t="shared" si="1"/>
        <v/>
      </c>
      <c r="M420" s="9"/>
    </row>
    <row r="421" ht="15.75" customHeight="1">
      <c r="A421" s="6"/>
      <c r="B421" s="9"/>
      <c r="C421" s="9"/>
      <c r="D421" s="9"/>
      <c r="E421" s="6"/>
      <c r="F421" s="14"/>
      <c r="G421" s="12"/>
      <c r="H421" s="12"/>
      <c r="I421" s="16"/>
      <c r="J421" s="12" t="str">
        <f>IF($G421="","",ROUND(($G421+$H421)*IF($I421="",'🔧 Settings'!$E$7,$I421),2))</f>
        <v/>
      </c>
      <c r="K421" s="12"/>
      <c r="L421" s="25" t="str">
        <f t="shared" si="1"/>
        <v/>
      </c>
      <c r="M421" s="9"/>
    </row>
    <row r="422" ht="15.75" customHeight="1">
      <c r="A422" s="6"/>
      <c r="B422" s="9"/>
      <c r="C422" s="9"/>
      <c r="D422" s="9"/>
      <c r="E422" s="6"/>
      <c r="F422" s="14"/>
      <c r="G422" s="12"/>
      <c r="H422" s="12"/>
      <c r="I422" s="16"/>
      <c r="J422" s="12" t="str">
        <f>IF($G422="","",ROUND(($G422+$H422)*IF($I422="",'🔧 Settings'!$E$7,$I422),2))</f>
        <v/>
      </c>
      <c r="K422" s="12"/>
      <c r="L422" s="25" t="str">
        <f t="shared" si="1"/>
        <v/>
      </c>
      <c r="M422" s="9"/>
    </row>
    <row r="423" ht="15.75" customHeight="1">
      <c r="A423" s="6"/>
      <c r="B423" s="9"/>
      <c r="C423" s="9"/>
      <c r="D423" s="9"/>
      <c r="E423" s="6"/>
      <c r="F423" s="14"/>
      <c r="G423" s="12"/>
      <c r="H423" s="12"/>
      <c r="I423" s="16"/>
      <c r="J423" s="12" t="str">
        <f>IF($G423="","",ROUND(($G423+$H423)*IF($I423="",'🔧 Settings'!$E$7,$I423),2))</f>
        <v/>
      </c>
      <c r="K423" s="12"/>
      <c r="L423" s="25" t="str">
        <f t="shared" si="1"/>
        <v/>
      </c>
      <c r="M423" s="9"/>
    </row>
    <row r="424" ht="15.75" customHeight="1">
      <c r="A424" s="6"/>
      <c r="B424" s="9"/>
      <c r="C424" s="9"/>
      <c r="D424" s="9"/>
      <c r="E424" s="6"/>
      <c r="F424" s="14"/>
      <c r="G424" s="12"/>
      <c r="H424" s="12"/>
      <c r="I424" s="16"/>
      <c r="J424" s="12" t="str">
        <f>IF($G424="","",ROUND(($G424+$H424)*IF($I424="",'🔧 Settings'!$E$7,$I424),2))</f>
        <v/>
      </c>
      <c r="K424" s="12"/>
      <c r="L424" s="25" t="str">
        <f t="shared" si="1"/>
        <v/>
      </c>
      <c r="M424" s="9"/>
    </row>
    <row r="425" ht="15.75" customHeight="1">
      <c r="A425" s="6"/>
      <c r="B425" s="9"/>
      <c r="C425" s="9"/>
      <c r="D425" s="9"/>
      <c r="E425" s="6"/>
      <c r="F425" s="14"/>
      <c r="G425" s="12"/>
      <c r="H425" s="12"/>
      <c r="I425" s="16"/>
      <c r="J425" s="12" t="str">
        <f>IF($G425="","",ROUND(($G425+$H425)*IF($I425="",'🔧 Settings'!$E$7,$I425),2))</f>
        <v/>
      </c>
      <c r="K425" s="12"/>
      <c r="L425" s="25" t="str">
        <f t="shared" si="1"/>
        <v/>
      </c>
      <c r="M425" s="9"/>
    </row>
    <row r="426" ht="15.75" customHeight="1">
      <c r="A426" s="6"/>
      <c r="B426" s="9"/>
      <c r="C426" s="9"/>
      <c r="D426" s="9"/>
      <c r="E426" s="6"/>
      <c r="F426" s="14"/>
      <c r="G426" s="12"/>
      <c r="H426" s="12"/>
      <c r="I426" s="16"/>
      <c r="J426" s="12" t="str">
        <f>IF($G426="","",ROUND(($G426+$H426)*IF($I426="",'🔧 Settings'!$E$7,$I426),2))</f>
        <v/>
      </c>
      <c r="K426" s="12"/>
      <c r="L426" s="25" t="str">
        <f t="shared" si="1"/>
        <v/>
      </c>
      <c r="M426" s="9"/>
    </row>
    <row r="427" ht="15.75" customHeight="1">
      <c r="A427" s="6"/>
      <c r="B427" s="9"/>
      <c r="C427" s="9"/>
      <c r="D427" s="9"/>
      <c r="E427" s="6"/>
      <c r="F427" s="14"/>
      <c r="G427" s="12"/>
      <c r="H427" s="12"/>
      <c r="I427" s="16"/>
      <c r="J427" s="12" t="str">
        <f>IF($G427="","",ROUND(($G427+$H427)*IF($I427="",'🔧 Settings'!$E$7,$I427),2))</f>
        <v/>
      </c>
      <c r="K427" s="12"/>
      <c r="L427" s="25" t="str">
        <f t="shared" si="1"/>
        <v/>
      </c>
      <c r="M427" s="9"/>
    </row>
    <row r="428" ht="15.75" customHeight="1">
      <c r="A428" s="6"/>
      <c r="B428" s="9"/>
      <c r="C428" s="9"/>
      <c r="D428" s="9"/>
      <c r="E428" s="6"/>
      <c r="F428" s="14"/>
      <c r="G428" s="12"/>
      <c r="H428" s="12"/>
      <c r="I428" s="16"/>
      <c r="J428" s="12" t="str">
        <f>IF($G428="","",ROUND(($G428+$H428)*IF($I428="",'🔧 Settings'!$E$7,$I428),2))</f>
        <v/>
      </c>
      <c r="K428" s="12"/>
      <c r="L428" s="25" t="str">
        <f t="shared" si="1"/>
        <v/>
      </c>
      <c r="M428" s="9"/>
    </row>
    <row r="429" ht="15.75" customHeight="1">
      <c r="A429" s="6"/>
      <c r="B429" s="9"/>
      <c r="C429" s="9"/>
      <c r="D429" s="9"/>
      <c r="E429" s="6"/>
      <c r="F429" s="14"/>
      <c r="G429" s="12"/>
      <c r="H429" s="12"/>
      <c r="I429" s="16"/>
      <c r="J429" s="12" t="str">
        <f>IF($G429="","",ROUND(($G429+$H429)*IF($I429="",'🔧 Settings'!$E$7,$I429),2))</f>
        <v/>
      </c>
      <c r="K429" s="12"/>
      <c r="L429" s="25" t="str">
        <f t="shared" si="1"/>
        <v/>
      </c>
      <c r="M429" s="9"/>
    </row>
    <row r="430" ht="15.75" customHeight="1">
      <c r="A430" s="6"/>
      <c r="B430" s="9"/>
      <c r="C430" s="9"/>
      <c r="D430" s="9"/>
      <c r="E430" s="6"/>
      <c r="F430" s="14"/>
      <c r="G430" s="12"/>
      <c r="H430" s="12"/>
      <c r="I430" s="16"/>
      <c r="J430" s="12" t="str">
        <f>IF($G430="","",ROUND(($G430+$H430)*IF($I430="",'🔧 Settings'!$E$7,$I430),2))</f>
        <v/>
      </c>
      <c r="K430" s="12"/>
      <c r="L430" s="25" t="str">
        <f t="shared" si="1"/>
        <v/>
      </c>
      <c r="M430" s="9"/>
    </row>
    <row r="431" ht="15.75" customHeight="1">
      <c r="A431" s="6"/>
      <c r="B431" s="9"/>
      <c r="C431" s="9"/>
      <c r="D431" s="9"/>
      <c r="E431" s="6"/>
      <c r="F431" s="14"/>
      <c r="G431" s="12"/>
      <c r="H431" s="12"/>
      <c r="I431" s="16"/>
      <c r="J431" s="12" t="str">
        <f>IF($G431="","",ROUND(($G431+$H431)*IF($I431="",'🔧 Settings'!$E$7,$I431),2))</f>
        <v/>
      </c>
      <c r="K431" s="12"/>
      <c r="L431" s="25" t="str">
        <f t="shared" si="1"/>
        <v/>
      </c>
      <c r="M431" s="9"/>
    </row>
    <row r="432" ht="15.75" customHeight="1">
      <c r="A432" s="6"/>
      <c r="B432" s="9"/>
      <c r="C432" s="9"/>
      <c r="D432" s="9"/>
      <c r="E432" s="6"/>
      <c r="F432" s="14"/>
      <c r="G432" s="12"/>
      <c r="H432" s="12"/>
      <c r="I432" s="16"/>
      <c r="J432" s="12" t="str">
        <f>IF($G432="","",ROUND(($G432+$H432)*IF($I432="",'🔧 Settings'!$E$7,$I432),2))</f>
        <v/>
      </c>
      <c r="K432" s="12"/>
      <c r="L432" s="25" t="str">
        <f t="shared" si="1"/>
        <v/>
      </c>
      <c r="M432" s="9"/>
    </row>
    <row r="433" ht="15.75" customHeight="1">
      <c r="A433" s="6"/>
      <c r="B433" s="9"/>
      <c r="C433" s="9"/>
      <c r="D433" s="9"/>
      <c r="E433" s="6"/>
      <c r="F433" s="14"/>
      <c r="G433" s="12"/>
      <c r="H433" s="12"/>
      <c r="I433" s="16"/>
      <c r="J433" s="12" t="str">
        <f>IF($G433="","",ROUND(($G433+$H433)*IF($I433="",'🔧 Settings'!$E$7,$I433),2))</f>
        <v/>
      </c>
      <c r="K433" s="12"/>
      <c r="L433" s="25" t="str">
        <f t="shared" si="1"/>
        <v/>
      </c>
      <c r="M433" s="9"/>
    </row>
    <row r="434" ht="15.75" customHeight="1">
      <c r="A434" s="6"/>
      <c r="B434" s="9"/>
      <c r="C434" s="9"/>
      <c r="D434" s="9"/>
      <c r="E434" s="6"/>
      <c r="F434" s="14"/>
      <c r="G434" s="12"/>
      <c r="H434" s="12"/>
      <c r="I434" s="16"/>
      <c r="J434" s="12" t="str">
        <f>IF($G434="","",ROUND(($G434+$H434)*IF($I434="",'🔧 Settings'!$E$7,$I434),2))</f>
        <v/>
      </c>
      <c r="K434" s="12"/>
      <c r="L434" s="25" t="str">
        <f t="shared" si="1"/>
        <v/>
      </c>
      <c r="M434" s="9"/>
    </row>
    <row r="435" ht="15.75" customHeight="1">
      <c r="A435" s="6"/>
      <c r="B435" s="9"/>
      <c r="C435" s="9"/>
      <c r="D435" s="9"/>
      <c r="E435" s="6"/>
      <c r="F435" s="14"/>
      <c r="G435" s="12"/>
      <c r="H435" s="12"/>
      <c r="I435" s="16"/>
      <c r="J435" s="12" t="str">
        <f>IF($G435="","",ROUND(($G435+$H435)*IF($I435="",'🔧 Settings'!$E$7,$I435),2))</f>
        <v/>
      </c>
      <c r="K435" s="12"/>
      <c r="L435" s="25" t="str">
        <f t="shared" si="1"/>
        <v/>
      </c>
      <c r="M435" s="9"/>
    </row>
    <row r="436" ht="15.75" customHeight="1">
      <c r="A436" s="6"/>
      <c r="B436" s="9"/>
      <c r="C436" s="9"/>
      <c r="D436" s="9"/>
      <c r="E436" s="6"/>
      <c r="F436" s="14"/>
      <c r="G436" s="12"/>
      <c r="H436" s="12"/>
      <c r="I436" s="16"/>
      <c r="J436" s="12" t="str">
        <f>IF($G436="","",ROUND(($G436+$H436)*IF($I436="",'🔧 Settings'!$E$7,$I436),2))</f>
        <v/>
      </c>
      <c r="K436" s="12"/>
      <c r="L436" s="25" t="str">
        <f t="shared" si="1"/>
        <v/>
      </c>
      <c r="M436" s="9"/>
    </row>
    <row r="437" ht="15.75" customHeight="1">
      <c r="A437" s="6"/>
      <c r="B437" s="9"/>
      <c r="C437" s="9"/>
      <c r="D437" s="9"/>
      <c r="E437" s="6"/>
      <c r="F437" s="14"/>
      <c r="G437" s="12"/>
      <c r="H437" s="12"/>
      <c r="I437" s="16"/>
      <c r="J437" s="12" t="str">
        <f>IF($G437="","",ROUND(($G437+$H437)*IF($I437="",'🔧 Settings'!$E$7,$I437),2))</f>
        <v/>
      </c>
      <c r="K437" s="12"/>
      <c r="L437" s="25" t="str">
        <f t="shared" si="1"/>
        <v/>
      </c>
      <c r="M437" s="9"/>
    </row>
    <row r="438" ht="15.75" customHeight="1">
      <c r="A438" s="6"/>
      <c r="B438" s="9"/>
      <c r="C438" s="9"/>
      <c r="D438" s="9"/>
      <c r="E438" s="6"/>
      <c r="F438" s="14"/>
      <c r="G438" s="12"/>
      <c r="H438" s="12"/>
      <c r="I438" s="16"/>
      <c r="J438" s="12" t="str">
        <f>IF($G438="","",ROUND(($G438+$H438)*IF($I438="",'🔧 Settings'!$E$7,$I438),2))</f>
        <v/>
      </c>
      <c r="K438" s="12"/>
      <c r="L438" s="25" t="str">
        <f t="shared" si="1"/>
        <v/>
      </c>
      <c r="M438" s="9"/>
    </row>
    <row r="439" ht="15.75" customHeight="1">
      <c r="A439" s="6"/>
      <c r="B439" s="9"/>
      <c r="C439" s="9"/>
      <c r="D439" s="9"/>
      <c r="E439" s="6"/>
      <c r="F439" s="14"/>
      <c r="G439" s="12"/>
      <c r="H439" s="12"/>
      <c r="I439" s="16"/>
      <c r="J439" s="12" t="str">
        <f>IF($G439="","",ROUND(($G439+$H439)*IF($I439="",'🔧 Settings'!$E$7,$I439),2))</f>
        <v/>
      </c>
      <c r="K439" s="12"/>
      <c r="L439" s="25" t="str">
        <f t="shared" si="1"/>
        <v/>
      </c>
      <c r="M439" s="9"/>
    </row>
    <row r="440" ht="15.75" customHeight="1">
      <c r="A440" s="6"/>
      <c r="B440" s="9"/>
      <c r="C440" s="9"/>
      <c r="D440" s="9"/>
      <c r="E440" s="6"/>
      <c r="F440" s="14"/>
      <c r="G440" s="12"/>
      <c r="H440" s="12"/>
      <c r="I440" s="16"/>
      <c r="J440" s="12" t="str">
        <f>IF($G440="","",ROUND(($G440+$H440)*IF($I440="",'🔧 Settings'!$E$7,$I440),2))</f>
        <v/>
      </c>
      <c r="K440" s="12"/>
      <c r="L440" s="25" t="str">
        <f t="shared" si="1"/>
        <v/>
      </c>
      <c r="M440" s="9"/>
    </row>
    <row r="441" ht="15.75" customHeight="1">
      <c r="A441" s="6"/>
      <c r="B441" s="9"/>
      <c r="C441" s="9"/>
      <c r="D441" s="9"/>
      <c r="E441" s="6"/>
      <c r="F441" s="14"/>
      <c r="G441" s="12"/>
      <c r="H441" s="12"/>
      <c r="I441" s="16"/>
      <c r="J441" s="12" t="str">
        <f>IF($G441="","",ROUND(($G441+$H441)*IF($I441="",'🔧 Settings'!$E$7,$I441),2))</f>
        <v/>
      </c>
      <c r="K441" s="12"/>
      <c r="L441" s="25" t="str">
        <f t="shared" si="1"/>
        <v/>
      </c>
      <c r="M441" s="9"/>
    </row>
    <row r="442" ht="15.75" customHeight="1">
      <c r="A442" s="6"/>
      <c r="B442" s="9"/>
      <c r="C442" s="9"/>
      <c r="D442" s="9"/>
      <c r="E442" s="6"/>
      <c r="F442" s="14"/>
      <c r="G442" s="12"/>
      <c r="H442" s="12"/>
      <c r="I442" s="16"/>
      <c r="J442" s="12" t="str">
        <f>IF($G442="","",ROUND(($G442+$H442)*IF($I442="",'🔧 Settings'!$E$7,$I442),2))</f>
        <v/>
      </c>
      <c r="K442" s="12"/>
      <c r="L442" s="25" t="str">
        <f t="shared" si="1"/>
        <v/>
      </c>
      <c r="M442" s="9"/>
    </row>
    <row r="443" ht="15.75" customHeight="1">
      <c r="A443" s="6"/>
      <c r="B443" s="9"/>
      <c r="C443" s="9"/>
      <c r="D443" s="9"/>
      <c r="E443" s="6"/>
      <c r="F443" s="14"/>
      <c r="G443" s="12"/>
      <c r="H443" s="12"/>
      <c r="I443" s="16"/>
      <c r="J443" s="12" t="str">
        <f>IF($G443="","",ROUND(($G443+$H443)*IF($I443="",'🔧 Settings'!$E$7,$I443),2))</f>
        <v/>
      </c>
      <c r="K443" s="12"/>
      <c r="L443" s="25" t="str">
        <f t="shared" si="1"/>
        <v/>
      </c>
      <c r="M443" s="9"/>
    </row>
    <row r="444" ht="15.75" customHeight="1">
      <c r="A444" s="6"/>
      <c r="B444" s="9"/>
      <c r="C444" s="9"/>
      <c r="D444" s="9"/>
      <c r="E444" s="6"/>
      <c r="F444" s="14"/>
      <c r="G444" s="12"/>
      <c r="H444" s="12"/>
      <c r="I444" s="16"/>
      <c r="J444" s="12" t="str">
        <f>IF($G444="","",ROUND(($G444+$H444)*IF($I444="",'🔧 Settings'!$E$7,$I444),2))</f>
        <v/>
      </c>
      <c r="K444" s="12"/>
      <c r="L444" s="25" t="str">
        <f t="shared" si="1"/>
        <v/>
      </c>
      <c r="M444" s="9"/>
    </row>
    <row r="445" ht="15.75" customHeight="1">
      <c r="A445" s="6"/>
      <c r="B445" s="9"/>
      <c r="C445" s="9"/>
      <c r="D445" s="9"/>
      <c r="E445" s="6"/>
      <c r="F445" s="14"/>
      <c r="G445" s="12"/>
      <c r="H445" s="12"/>
      <c r="I445" s="16"/>
      <c r="J445" s="12" t="str">
        <f>IF($G445="","",ROUND(($G445+$H445)*IF($I445="",'🔧 Settings'!$E$7,$I445),2))</f>
        <v/>
      </c>
      <c r="K445" s="12"/>
      <c r="L445" s="25" t="str">
        <f t="shared" si="1"/>
        <v/>
      </c>
      <c r="M445" s="9"/>
    </row>
    <row r="446" ht="15.75" customHeight="1">
      <c r="A446" s="6"/>
      <c r="B446" s="9"/>
      <c r="C446" s="9"/>
      <c r="D446" s="9"/>
      <c r="E446" s="6"/>
      <c r="F446" s="14"/>
      <c r="G446" s="12"/>
      <c r="H446" s="12"/>
      <c r="I446" s="16"/>
      <c r="J446" s="12" t="str">
        <f>IF($G446="","",ROUND(($G446+$H446)*IF($I446="",'🔧 Settings'!$E$7,$I446),2))</f>
        <v/>
      </c>
      <c r="K446" s="12"/>
      <c r="L446" s="25" t="str">
        <f t="shared" si="1"/>
        <v/>
      </c>
      <c r="M446" s="9"/>
    </row>
    <row r="447" ht="15.75" customHeight="1">
      <c r="A447" s="6"/>
      <c r="B447" s="9"/>
      <c r="C447" s="9"/>
      <c r="D447" s="9"/>
      <c r="E447" s="6"/>
      <c r="F447" s="14"/>
      <c r="G447" s="12"/>
      <c r="H447" s="12"/>
      <c r="I447" s="16"/>
      <c r="J447" s="12" t="str">
        <f>IF($G447="","",ROUND(($G447+$H447)*IF($I447="",'🔧 Settings'!$E$7,$I447),2))</f>
        <v/>
      </c>
      <c r="K447" s="12"/>
      <c r="L447" s="25" t="str">
        <f t="shared" si="1"/>
        <v/>
      </c>
      <c r="M447" s="9"/>
    </row>
    <row r="448" ht="15.75" customHeight="1">
      <c r="A448" s="6"/>
      <c r="B448" s="9"/>
      <c r="C448" s="9"/>
      <c r="D448" s="9"/>
      <c r="E448" s="6"/>
      <c r="F448" s="14"/>
      <c r="G448" s="12"/>
      <c r="H448" s="12"/>
      <c r="I448" s="16"/>
      <c r="J448" s="12" t="str">
        <f>IF($G448="","",ROUND(($G448+$H448)*IF($I448="",'🔧 Settings'!$E$7,$I448),2))</f>
        <v/>
      </c>
      <c r="K448" s="12"/>
      <c r="L448" s="25" t="str">
        <f t="shared" si="1"/>
        <v/>
      </c>
      <c r="M448" s="9"/>
    </row>
    <row r="449" ht="15.75" customHeight="1">
      <c r="A449" s="6"/>
      <c r="B449" s="9"/>
      <c r="C449" s="9"/>
      <c r="D449" s="9"/>
      <c r="E449" s="6"/>
      <c r="F449" s="14"/>
      <c r="G449" s="12"/>
      <c r="H449" s="12"/>
      <c r="I449" s="16"/>
      <c r="J449" s="12" t="str">
        <f>IF($G449="","",ROUND(($G449+$H449)*IF($I449="",'🔧 Settings'!$E$7,$I449),2))</f>
        <v/>
      </c>
      <c r="K449" s="12"/>
      <c r="L449" s="25" t="str">
        <f t="shared" si="1"/>
        <v/>
      </c>
      <c r="M449" s="9"/>
    </row>
    <row r="450" ht="15.75" customHeight="1">
      <c r="A450" s="6"/>
      <c r="B450" s="9"/>
      <c r="C450" s="9"/>
      <c r="D450" s="9"/>
      <c r="E450" s="6"/>
      <c r="F450" s="14"/>
      <c r="G450" s="12"/>
      <c r="H450" s="12"/>
      <c r="I450" s="16"/>
      <c r="J450" s="12" t="str">
        <f>IF($G450="","",ROUND(($G450+$H450)*IF($I450="",'🔧 Settings'!$E$7,$I450),2))</f>
        <v/>
      </c>
      <c r="K450" s="12"/>
      <c r="L450" s="25" t="str">
        <f t="shared" si="1"/>
        <v/>
      </c>
      <c r="M450" s="9"/>
    </row>
    <row r="451" ht="15.75" customHeight="1">
      <c r="A451" s="6"/>
      <c r="B451" s="9"/>
      <c r="C451" s="9"/>
      <c r="D451" s="9"/>
      <c r="E451" s="6"/>
      <c r="F451" s="14"/>
      <c r="G451" s="12"/>
      <c r="H451" s="12"/>
      <c r="I451" s="16"/>
      <c r="J451" s="12" t="str">
        <f>IF($G451="","",ROUND(($G451+$H451)*IF($I451="",'🔧 Settings'!$E$7,$I451),2))</f>
        <v/>
      </c>
      <c r="K451" s="12"/>
      <c r="L451" s="25" t="str">
        <f t="shared" si="1"/>
        <v/>
      </c>
      <c r="M451" s="9"/>
    </row>
    <row r="452" ht="15.75" customHeight="1">
      <c r="A452" s="6"/>
      <c r="B452" s="9"/>
      <c r="C452" s="9"/>
      <c r="D452" s="9"/>
      <c r="E452" s="6"/>
      <c r="F452" s="14"/>
      <c r="G452" s="12"/>
      <c r="H452" s="12"/>
      <c r="I452" s="16"/>
      <c r="J452" s="12" t="str">
        <f>IF($G452="","",ROUND(($G452+$H452)*IF($I452="",'🔧 Settings'!$E$7,$I452),2))</f>
        <v/>
      </c>
      <c r="K452" s="12"/>
      <c r="L452" s="25" t="str">
        <f t="shared" si="1"/>
        <v/>
      </c>
      <c r="M452" s="9"/>
    </row>
    <row r="453" ht="15.75" customHeight="1">
      <c r="A453" s="6"/>
      <c r="B453" s="9"/>
      <c r="C453" s="9"/>
      <c r="D453" s="9"/>
      <c r="E453" s="6"/>
      <c r="F453" s="14"/>
      <c r="G453" s="12"/>
      <c r="H453" s="12"/>
      <c r="I453" s="16"/>
      <c r="J453" s="12" t="str">
        <f>IF($G453="","",ROUND(($G453+$H453)*IF($I453="",'🔧 Settings'!$E$7,$I453),2))</f>
        <v/>
      </c>
      <c r="K453" s="12"/>
      <c r="L453" s="25" t="str">
        <f t="shared" si="1"/>
        <v/>
      </c>
      <c r="M453" s="9"/>
    </row>
    <row r="454" ht="15.75" customHeight="1">
      <c r="A454" s="6"/>
      <c r="B454" s="9"/>
      <c r="C454" s="9"/>
      <c r="D454" s="9"/>
      <c r="E454" s="6"/>
      <c r="F454" s="14"/>
      <c r="G454" s="12"/>
      <c r="H454" s="12"/>
      <c r="I454" s="16"/>
      <c r="J454" s="12" t="str">
        <f>IF($G454="","",ROUND(($G454+$H454)*IF($I454="",'🔧 Settings'!$E$7,$I454),2))</f>
        <v/>
      </c>
      <c r="K454" s="12"/>
      <c r="L454" s="25" t="str">
        <f t="shared" si="1"/>
        <v/>
      </c>
      <c r="M454" s="9"/>
    </row>
    <row r="455" ht="15.75" customHeight="1">
      <c r="A455" s="6"/>
      <c r="B455" s="9"/>
      <c r="C455" s="9"/>
      <c r="D455" s="9"/>
      <c r="E455" s="6"/>
      <c r="F455" s="14"/>
      <c r="G455" s="12"/>
      <c r="H455" s="12"/>
      <c r="I455" s="16"/>
      <c r="J455" s="12" t="str">
        <f>IF($G455="","",ROUND(($G455+$H455)*IF($I455="",'🔧 Settings'!$E$7,$I455),2))</f>
        <v/>
      </c>
      <c r="K455" s="12"/>
      <c r="L455" s="25" t="str">
        <f t="shared" si="1"/>
        <v/>
      </c>
      <c r="M455" s="9"/>
    </row>
    <row r="456" ht="15.75" customHeight="1">
      <c r="A456" s="6"/>
      <c r="B456" s="9"/>
      <c r="C456" s="9"/>
      <c r="D456" s="9"/>
      <c r="E456" s="6"/>
      <c r="F456" s="14"/>
      <c r="G456" s="12"/>
      <c r="H456" s="12"/>
      <c r="I456" s="16"/>
      <c r="J456" s="12" t="str">
        <f>IF($G456="","",ROUND(($G456+$H456)*IF($I456="",'🔧 Settings'!$E$7,$I456),2))</f>
        <v/>
      </c>
      <c r="K456" s="12"/>
      <c r="L456" s="25" t="str">
        <f t="shared" si="1"/>
        <v/>
      </c>
      <c r="M456" s="9"/>
    </row>
    <row r="457" ht="15.75" customHeight="1">
      <c r="A457" s="6"/>
      <c r="B457" s="9"/>
      <c r="C457" s="9"/>
      <c r="D457" s="9"/>
      <c r="E457" s="6"/>
      <c r="F457" s="14"/>
      <c r="G457" s="12"/>
      <c r="H457" s="12"/>
      <c r="I457" s="16"/>
      <c r="J457" s="12" t="str">
        <f>IF($G457="","",ROUND(($G457+$H457)*IF($I457="",'🔧 Settings'!$E$7,$I457),2))</f>
        <v/>
      </c>
      <c r="K457" s="12"/>
      <c r="L457" s="25" t="str">
        <f t="shared" si="1"/>
        <v/>
      </c>
      <c r="M457" s="9"/>
    </row>
    <row r="458" ht="15.75" customHeight="1">
      <c r="A458" s="6"/>
      <c r="B458" s="9"/>
      <c r="C458" s="9"/>
      <c r="D458" s="9"/>
      <c r="E458" s="6"/>
      <c r="F458" s="14"/>
      <c r="G458" s="12"/>
      <c r="H458" s="12"/>
      <c r="I458" s="16"/>
      <c r="J458" s="12" t="str">
        <f>IF($G458="","",ROUND(($G458+$H458)*IF($I458="",'🔧 Settings'!$E$7,$I458),2))</f>
        <v/>
      </c>
      <c r="K458" s="12"/>
      <c r="L458" s="25" t="str">
        <f t="shared" si="1"/>
        <v/>
      </c>
      <c r="M458" s="9"/>
    </row>
    <row r="459" ht="15.75" customHeight="1">
      <c r="A459" s="6"/>
      <c r="B459" s="9"/>
      <c r="C459" s="9"/>
      <c r="D459" s="9"/>
      <c r="E459" s="6"/>
      <c r="F459" s="14"/>
      <c r="G459" s="12"/>
      <c r="H459" s="12"/>
      <c r="I459" s="16"/>
      <c r="J459" s="12" t="str">
        <f>IF($G459="","",ROUND(($G459+$H459)*IF($I459="",'🔧 Settings'!$E$7,$I459),2))</f>
        <v/>
      </c>
      <c r="K459" s="12"/>
      <c r="L459" s="25" t="str">
        <f t="shared" si="1"/>
        <v/>
      </c>
      <c r="M459" s="9"/>
    </row>
    <row r="460" ht="15.75" customHeight="1">
      <c r="A460" s="6"/>
      <c r="B460" s="9"/>
      <c r="C460" s="9"/>
      <c r="D460" s="9"/>
      <c r="E460" s="6"/>
      <c r="F460" s="14"/>
      <c r="G460" s="12"/>
      <c r="H460" s="12"/>
      <c r="I460" s="16"/>
      <c r="J460" s="12" t="str">
        <f>IF($G460="","",ROUND(($G460+$H460)*IF($I460="",'🔧 Settings'!$E$7,$I460),2))</f>
        <v/>
      </c>
      <c r="K460" s="12"/>
      <c r="L460" s="25" t="str">
        <f t="shared" si="1"/>
        <v/>
      </c>
      <c r="M460" s="9"/>
    </row>
    <row r="461" ht="15.75" customHeight="1">
      <c r="A461" s="6"/>
      <c r="B461" s="9"/>
      <c r="C461" s="9"/>
      <c r="D461" s="9"/>
      <c r="E461" s="6"/>
      <c r="F461" s="14"/>
      <c r="G461" s="12"/>
      <c r="H461" s="12"/>
      <c r="I461" s="16"/>
      <c r="J461" s="12" t="str">
        <f>IF($G461="","",ROUND(($G461+$H461)*IF($I461="",'🔧 Settings'!$E$7,$I461),2))</f>
        <v/>
      </c>
      <c r="K461" s="12"/>
      <c r="L461" s="25" t="str">
        <f t="shared" si="1"/>
        <v/>
      </c>
      <c r="M461" s="9"/>
    </row>
    <row r="462" ht="15.75" customHeight="1">
      <c r="A462" s="6"/>
      <c r="B462" s="9"/>
      <c r="C462" s="9"/>
      <c r="D462" s="9"/>
      <c r="E462" s="6"/>
      <c r="F462" s="14"/>
      <c r="G462" s="12"/>
      <c r="H462" s="12"/>
      <c r="I462" s="16"/>
      <c r="J462" s="12" t="str">
        <f>IF($G462="","",ROUND(($G462+$H462)*IF($I462="",'🔧 Settings'!$E$7,$I462),2))</f>
        <v/>
      </c>
      <c r="K462" s="12"/>
      <c r="L462" s="25" t="str">
        <f t="shared" si="1"/>
        <v/>
      </c>
      <c r="M462" s="9"/>
    </row>
    <row r="463" ht="15.75" customHeight="1">
      <c r="A463" s="6"/>
      <c r="B463" s="9"/>
      <c r="C463" s="9"/>
      <c r="D463" s="9"/>
      <c r="E463" s="6"/>
      <c r="F463" s="14"/>
      <c r="G463" s="12"/>
      <c r="H463" s="12"/>
      <c r="I463" s="16"/>
      <c r="J463" s="12" t="str">
        <f>IF($G463="","",ROUND(($G463+$H463)*IF($I463="",'🔧 Settings'!$E$7,$I463),2))</f>
        <v/>
      </c>
      <c r="K463" s="12"/>
      <c r="L463" s="25" t="str">
        <f t="shared" si="1"/>
        <v/>
      </c>
      <c r="M463" s="9"/>
    </row>
    <row r="464" ht="15.75" customHeight="1">
      <c r="A464" s="6"/>
      <c r="B464" s="9"/>
      <c r="C464" s="9"/>
      <c r="D464" s="9"/>
      <c r="E464" s="6"/>
      <c r="F464" s="14"/>
      <c r="G464" s="12"/>
      <c r="H464" s="12"/>
      <c r="I464" s="16"/>
      <c r="J464" s="12" t="str">
        <f>IF($G464="","",ROUND(($G464+$H464)*IF($I464="",'🔧 Settings'!$E$7,$I464),2))</f>
        <v/>
      </c>
      <c r="K464" s="12"/>
      <c r="L464" s="25" t="str">
        <f t="shared" si="1"/>
        <v/>
      </c>
      <c r="M464" s="9"/>
    </row>
    <row r="465" ht="15.75" customHeight="1">
      <c r="A465" s="6"/>
      <c r="B465" s="9"/>
      <c r="C465" s="9"/>
      <c r="D465" s="9"/>
      <c r="E465" s="6"/>
      <c r="F465" s="14"/>
      <c r="G465" s="12"/>
      <c r="H465" s="12"/>
      <c r="I465" s="16"/>
      <c r="J465" s="12" t="str">
        <f>IF($G465="","",ROUND(($G465+$H465)*IF($I465="",'🔧 Settings'!$E$7,$I465),2))</f>
        <v/>
      </c>
      <c r="K465" s="12"/>
      <c r="L465" s="25" t="str">
        <f t="shared" si="1"/>
        <v/>
      </c>
      <c r="M465" s="9"/>
    </row>
    <row r="466" ht="15.75" customHeight="1">
      <c r="A466" s="6"/>
      <c r="B466" s="9"/>
      <c r="C466" s="9"/>
      <c r="D466" s="9"/>
      <c r="E466" s="6"/>
      <c r="F466" s="14"/>
      <c r="G466" s="12"/>
      <c r="H466" s="12"/>
      <c r="I466" s="16"/>
      <c r="J466" s="12" t="str">
        <f>IF($G466="","",ROUND(($G466+$H466)*IF($I466="",'🔧 Settings'!$E$7,$I466),2))</f>
        <v/>
      </c>
      <c r="K466" s="12"/>
      <c r="L466" s="25" t="str">
        <f t="shared" si="1"/>
        <v/>
      </c>
      <c r="M466" s="9"/>
    </row>
    <row r="467" ht="15.75" customHeight="1">
      <c r="A467" s="6"/>
      <c r="B467" s="9"/>
      <c r="C467" s="9"/>
      <c r="D467" s="9"/>
      <c r="E467" s="6"/>
      <c r="F467" s="14"/>
      <c r="G467" s="12"/>
      <c r="H467" s="12"/>
      <c r="I467" s="16"/>
      <c r="J467" s="12" t="str">
        <f>IF($G467="","",ROUND(($G467+$H467)*IF($I467="",'🔧 Settings'!$E$7,$I467),2))</f>
        <v/>
      </c>
      <c r="K467" s="12"/>
      <c r="L467" s="25" t="str">
        <f t="shared" si="1"/>
        <v/>
      </c>
      <c r="M467" s="9"/>
    </row>
    <row r="468" ht="15.75" customHeight="1">
      <c r="A468" s="6"/>
      <c r="B468" s="9"/>
      <c r="C468" s="9"/>
      <c r="D468" s="9"/>
      <c r="E468" s="6"/>
      <c r="F468" s="14"/>
      <c r="G468" s="12"/>
      <c r="H468" s="12"/>
      <c r="I468" s="16"/>
      <c r="J468" s="12" t="str">
        <f>IF($G468="","",ROUND(($G468+$H468)*IF($I468="",'🔧 Settings'!$E$7,$I468),2))</f>
        <v/>
      </c>
      <c r="K468" s="12"/>
      <c r="L468" s="25" t="str">
        <f t="shared" si="1"/>
        <v/>
      </c>
      <c r="M468" s="9"/>
    </row>
    <row r="469" ht="15.75" customHeight="1">
      <c r="A469" s="6"/>
      <c r="B469" s="9"/>
      <c r="C469" s="9"/>
      <c r="D469" s="9"/>
      <c r="E469" s="6"/>
      <c r="F469" s="14"/>
      <c r="G469" s="12"/>
      <c r="H469" s="12"/>
      <c r="I469" s="16"/>
      <c r="J469" s="12" t="str">
        <f>IF($G469="","",ROUND(($G469+$H469)*IF($I469="",'🔧 Settings'!$E$7,$I469),2))</f>
        <v/>
      </c>
      <c r="K469" s="12"/>
      <c r="L469" s="25" t="str">
        <f t="shared" si="1"/>
        <v/>
      </c>
      <c r="M469" s="9"/>
    </row>
    <row r="470" ht="15.75" customHeight="1">
      <c r="A470" s="6"/>
      <c r="B470" s="9"/>
      <c r="C470" s="9"/>
      <c r="D470" s="9"/>
      <c r="E470" s="6"/>
      <c r="F470" s="14"/>
      <c r="G470" s="12"/>
      <c r="H470" s="12"/>
      <c r="I470" s="16"/>
      <c r="J470" s="12" t="str">
        <f>IF($G470="","",ROUND(($G470+$H470)*IF($I470="",'🔧 Settings'!$E$7,$I470),2))</f>
        <v/>
      </c>
      <c r="K470" s="12"/>
      <c r="L470" s="25" t="str">
        <f t="shared" si="1"/>
        <v/>
      </c>
      <c r="M470" s="9"/>
    </row>
    <row r="471" ht="15.75" customHeight="1">
      <c r="A471" s="6"/>
      <c r="B471" s="9"/>
      <c r="C471" s="9"/>
      <c r="D471" s="9"/>
      <c r="E471" s="6"/>
      <c r="F471" s="14"/>
      <c r="G471" s="12"/>
      <c r="H471" s="12"/>
      <c r="I471" s="16"/>
      <c r="J471" s="12" t="str">
        <f>IF($G471="","",ROUND(($G471+$H471)*IF($I471="",'🔧 Settings'!$E$7,$I471),2))</f>
        <v/>
      </c>
      <c r="K471" s="12"/>
      <c r="L471" s="25" t="str">
        <f t="shared" si="1"/>
        <v/>
      </c>
      <c r="M471" s="9"/>
    </row>
    <row r="472" ht="15.75" customHeight="1">
      <c r="A472" s="6"/>
      <c r="B472" s="9"/>
      <c r="C472" s="9"/>
      <c r="D472" s="9"/>
      <c r="E472" s="6"/>
      <c r="F472" s="14"/>
      <c r="G472" s="12"/>
      <c r="H472" s="12"/>
      <c r="I472" s="16"/>
      <c r="J472" s="12" t="str">
        <f>IF($G472="","",ROUND(($G472+$H472)*IF($I472="",'🔧 Settings'!$E$7,$I472),2))</f>
        <v/>
      </c>
      <c r="K472" s="12"/>
      <c r="L472" s="25" t="str">
        <f t="shared" si="1"/>
        <v/>
      </c>
      <c r="M472" s="9"/>
    </row>
    <row r="473" ht="15.75" customHeight="1">
      <c r="A473" s="6"/>
      <c r="B473" s="9"/>
      <c r="C473" s="9"/>
      <c r="D473" s="9"/>
      <c r="E473" s="6"/>
      <c r="F473" s="14"/>
      <c r="G473" s="12"/>
      <c r="H473" s="12"/>
      <c r="I473" s="16"/>
      <c r="J473" s="12" t="str">
        <f>IF($G473="","",ROUND(($G473+$H473)*IF($I473="",'🔧 Settings'!$E$7,$I473),2))</f>
        <v/>
      </c>
      <c r="K473" s="12"/>
      <c r="L473" s="25" t="str">
        <f t="shared" si="1"/>
        <v/>
      </c>
      <c r="M473" s="9"/>
    </row>
    <row r="474" ht="15.75" customHeight="1">
      <c r="A474" s="6"/>
      <c r="B474" s="9"/>
      <c r="C474" s="9"/>
      <c r="D474" s="9"/>
      <c r="E474" s="6"/>
      <c r="F474" s="14"/>
      <c r="G474" s="12"/>
      <c r="H474" s="12"/>
      <c r="I474" s="16"/>
      <c r="J474" s="12" t="str">
        <f>IF($G474="","",ROUND(($G474+$H474)*IF($I474="",'🔧 Settings'!$E$7,$I474),2))</f>
        <v/>
      </c>
      <c r="K474" s="12"/>
      <c r="L474" s="25" t="str">
        <f t="shared" si="1"/>
        <v/>
      </c>
      <c r="M474" s="9"/>
    </row>
    <row r="475" ht="15.75" customHeight="1">
      <c r="A475" s="6"/>
      <c r="B475" s="9"/>
      <c r="C475" s="9"/>
      <c r="D475" s="9"/>
      <c r="E475" s="6"/>
      <c r="F475" s="14"/>
      <c r="G475" s="12"/>
      <c r="H475" s="12"/>
      <c r="I475" s="16"/>
      <c r="J475" s="12" t="str">
        <f>IF($G475="","",ROUND(($G475+$H475)*IF($I475="",'🔧 Settings'!$E$7,$I475),2))</f>
        <v/>
      </c>
      <c r="K475" s="12"/>
      <c r="L475" s="25" t="str">
        <f t="shared" si="1"/>
        <v/>
      </c>
      <c r="M475" s="9"/>
    </row>
    <row r="476" ht="15.75" customHeight="1">
      <c r="A476" s="6"/>
      <c r="B476" s="9"/>
      <c r="C476" s="9"/>
      <c r="D476" s="9"/>
      <c r="E476" s="6"/>
      <c r="F476" s="14"/>
      <c r="G476" s="12"/>
      <c r="H476" s="12"/>
      <c r="I476" s="16"/>
      <c r="J476" s="12" t="str">
        <f>IF($G476="","",ROUND(($G476+$H476)*IF($I476="",'🔧 Settings'!$E$7,$I476),2))</f>
        <v/>
      </c>
      <c r="K476" s="12"/>
      <c r="L476" s="25" t="str">
        <f t="shared" si="1"/>
        <v/>
      </c>
      <c r="M476" s="9"/>
    </row>
    <row r="477" ht="15.75" customHeight="1">
      <c r="A477" s="6"/>
      <c r="B477" s="9"/>
      <c r="C477" s="9"/>
      <c r="D477" s="9"/>
      <c r="E477" s="6"/>
      <c r="F477" s="14"/>
      <c r="G477" s="12"/>
      <c r="H477" s="12"/>
      <c r="I477" s="16"/>
      <c r="J477" s="12" t="str">
        <f>IF($G477="","",ROUND(($G477+$H477)*IF($I477="",'🔧 Settings'!$E$7,$I477),2))</f>
        <v/>
      </c>
      <c r="K477" s="12"/>
      <c r="L477" s="25" t="str">
        <f t="shared" si="1"/>
        <v/>
      </c>
      <c r="M477" s="9"/>
    </row>
    <row r="478" ht="15.75" customHeight="1">
      <c r="A478" s="6"/>
      <c r="B478" s="9"/>
      <c r="C478" s="9"/>
      <c r="D478" s="9"/>
      <c r="E478" s="6"/>
      <c r="F478" s="14"/>
      <c r="G478" s="12"/>
      <c r="H478" s="12"/>
      <c r="I478" s="16"/>
      <c r="J478" s="12" t="str">
        <f>IF($G478="","",ROUND(($G478+$H478)*IF($I478="",'🔧 Settings'!$E$7,$I478),2))</f>
        <v/>
      </c>
      <c r="K478" s="12"/>
      <c r="L478" s="25" t="str">
        <f t="shared" si="1"/>
        <v/>
      </c>
      <c r="M478" s="9"/>
    </row>
    <row r="479" ht="15.75" customHeight="1">
      <c r="A479" s="6"/>
      <c r="B479" s="9"/>
      <c r="C479" s="9"/>
      <c r="D479" s="9"/>
      <c r="E479" s="6"/>
      <c r="F479" s="14"/>
      <c r="G479" s="12"/>
      <c r="H479" s="12"/>
      <c r="I479" s="16"/>
      <c r="J479" s="12" t="str">
        <f>IF($G479="","",ROUND(($G479+$H479)*IF($I479="",'🔧 Settings'!$E$7,$I479),2))</f>
        <v/>
      </c>
      <c r="K479" s="12"/>
      <c r="L479" s="25" t="str">
        <f t="shared" si="1"/>
        <v/>
      </c>
      <c r="M479" s="9"/>
    </row>
    <row r="480" ht="15.75" customHeight="1">
      <c r="A480" s="6"/>
      <c r="B480" s="9"/>
      <c r="C480" s="9"/>
      <c r="D480" s="9"/>
      <c r="E480" s="6"/>
      <c r="F480" s="14"/>
      <c r="G480" s="12"/>
      <c r="H480" s="12"/>
      <c r="I480" s="16"/>
      <c r="J480" s="12" t="str">
        <f>IF($G480="","",ROUND(($G480+$H480)*IF($I480="",'🔧 Settings'!$E$7,$I480),2))</f>
        <v/>
      </c>
      <c r="K480" s="12"/>
      <c r="L480" s="25" t="str">
        <f t="shared" si="1"/>
        <v/>
      </c>
      <c r="M480" s="9"/>
    </row>
    <row r="481" ht="15.75" customHeight="1">
      <c r="A481" s="6"/>
      <c r="B481" s="9"/>
      <c r="C481" s="9"/>
      <c r="D481" s="9"/>
      <c r="E481" s="6"/>
      <c r="F481" s="14"/>
      <c r="G481" s="12"/>
      <c r="H481" s="12"/>
      <c r="I481" s="16"/>
      <c r="J481" s="12" t="str">
        <f>IF($G481="","",ROUND(($G481+$H481)*IF($I481="",'🔧 Settings'!$E$7,$I481),2))</f>
        <v/>
      </c>
      <c r="K481" s="12"/>
      <c r="L481" s="25" t="str">
        <f t="shared" si="1"/>
        <v/>
      </c>
      <c r="M481" s="9"/>
    </row>
    <row r="482" ht="15.75" customHeight="1">
      <c r="A482" s="6"/>
      <c r="B482" s="9"/>
      <c r="C482" s="9"/>
      <c r="D482" s="9"/>
      <c r="E482" s="6"/>
      <c r="F482" s="14"/>
      <c r="G482" s="12"/>
      <c r="H482" s="12"/>
      <c r="I482" s="16"/>
      <c r="J482" s="12" t="str">
        <f>IF($G482="","",ROUND(($G482+$H482)*IF($I482="",'🔧 Settings'!$E$7,$I482),2))</f>
        <v/>
      </c>
      <c r="K482" s="12"/>
      <c r="L482" s="25" t="str">
        <f t="shared" si="1"/>
        <v/>
      </c>
      <c r="M482" s="9"/>
    </row>
    <row r="483" ht="15.75" customHeight="1">
      <c r="A483" s="6"/>
      <c r="B483" s="9"/>
      <c r="C483" s="9"/>
      <c r="D483" s="9"/>
      <c r="E483" s="6"/>
      <c r="F483" s="14"/>
      <c r="G483" s="12"/>
      <c r="H483" s="12"/>
      <c r="I483" s="16"/>
      <c r="J483" s="12" t="str">
        <f>IF($G483="","",ROUND(($G483+$H483)*IF($I483="",'🔧 Settings'!$E$7,$I483),2))</f>
        <v/>
      </c>
      <c r="K483" s="12"/>
      <c r="L483" s="25" t="str">
        <f t="shared" si="1"/>
        <v/>
      </c>
      <c r="M483" s="9"/>
    </row>
    <row r="484" ht="15.75" customHeight="1">
      <c r="A484" s="6"/>
      <c r="B484" s="9"/>
      <c r="C484" s="9"/>
      <c r="D484" s="9"/>
      <c r="E484" s="6"/>
      <c r="F484" s="14"/>
      <c r="G484" s="12"/>
      <c r="H484" s="12"/>
      <c r="I484" s="16"/>
      <c r="J484" s="12" t="str">
        <f>IF($G484="","",ROUND(($G484+$H484)*IF($I484="",'🔧 Settings'!$E$7,$I484),2))</f>
        <v/>
      </c>
      <c r="K484" s="12"/>
      <c r="L484" s="25" t="str">
        <f t="shared" si="1"/>
        <v/>
      </c>
      <c r="M484" s="9"/>
    </row>
    <row r="485" ht="15.75" customHeight="1">
      <c r="A485" s="6"/>
      <c r="B485" s="9"/>
      <c r="C485" s="9"/>
      <c r="D485" s="9"/>
      <c r="E485" s="6"/>
      <c r="F485" s="14"/>
      <c r="G485" s="12"/>
      <c r="H485" s="12"/>
      <c r="I485" s="16"/>
      <c r="J485" s="12" t="str">
        <f>IF($G485="","",ROUND(($G485+$H485)*IF($I485="",'🔧 Settings'!$E$7,$I485),2))</f>
        <v/>
      </c>
      <c r="K485" s="12"/>
      <c r="L485" s="25" t="str">
        <f t="shared" si="1"/>
        <v/>
      </c>
      <c r="M485" s="9"/>
    </row>
    <row r="486" ht="15.75" customHeight="1">
      <c r="A486" s="6"/>
      <c r="B486" s="9"/>
      <c r="C486" s="9"/>
      <c r="D486" s="9"/>
      <c r="E486" s="6"/>
      <c r="F486" s="14"/>
      <c r="G486" s="12"/>
      <c r="H486" s="12"/>
      <c r="I486" s="16"/>
      <c r="J486" s="12" t="str">
        <f>IF($G486="","",ROUND(($G486+$H486)*IF($I486="",'🔧 Settings'!$E$7,$I486),2))</f>
        <v/>
      </c>
      <c r="K486" s="12"/>
      <c r="L486" s="25" t="str">
        <f t="shared" si="1"/>
        <v/>
      </c>
      <c r="M486" s="9"/>
    </row>
    <row r="487" ht="15.75" customHeight="1">
      <c r="A487" s="6"/>
      <c r="B487" s="9"/>
      <c r="C487" s="9"/>
      <c r="D487" s="9"/>
      <c r="E487" s="6"/>
      <c r="F487" s="14"/>
      <c r="G487" s="12"/>
      <c r="H487" s="12"/>
      <c r="I487" s="16"/>
      <c r="J487" s="12" t="str">
        <f>IF($G487="","",ROUND(($G487+$H487)*IF($I487="",'🔧 Settings'!$E$7,$I487),2))</f>
        <v/>
      </c>
      <c r="K487" s="12"/>
      <c r="L487" s="25" t="str">
        <f t="shared" si="1"/>
        <v/>
      </c>
      <c r="M487" s="9"/>
    </row>
    <row r="488" ht="15.75" customHeight="1">
      <c r="A488" s="6"/>
      <c r="B488" s="9"/>
      <c r="C488" s="9"/>
      <c r="D488" s="9"/>
      <c r="E488" s="6"/>
      <c r="F488" s="14"/>
      <c r="G488" s="12"/>
      <c r="H488" s="12"/>
      <c r="I488" s="16"/>
      <c r="J488" s="12" t="str">
        <f>IF($G488="","",ROUND(($G488+$H488)*IF($I488="",'🔧 Settings'!$E$7,$I488),2))</f>
        <v/>
      </c>
      <c r="K488" s="12"/>
      <c r="L488" s="25" t="str">
        <f t="shared" si="1"/>
        <v/>
      </c>
      <c r="M488" s="9"/>
    </row>
    <row r="489" ht="15.75" customHeight="1">
      <c r="A489" s="6"/>
      <c r="B489" s="9"/>
      <c r="C489" s="9"/>
      <c r="D489" s="9"/>
      <c r="E489" s="6"/>
      <c r="F489" s="14"/>
      <c r="G489" s="12"/>
      <c r="H489" s="12"/>
      <c r="I489" s="16"/>
      <c r="J489" s="12" t="str">
        <f>IF($G489="","",ROUND(($G489+$H489)*IF($I489="",'🔧 Settings'!$E$7,$I489),2))</f>
        <v/>
      </c>
      <c r="K489" s="12"/>
      <c r="L489" s="25" t="str">
        <f t="shared" si="1"/>
        <v/>
      </c>
      <c r="M489" s="9"/>
    </row>
    <row r="490" ht="15.75" customHeight="1">
      <c r="A490" s="6"/>
      <c r="B490" s="9"/>
      <c r="C490" s="9"/>
      <c r="D490" s="9"/>
      <c r="E490" s="6"/>
      <c r="F490" s="14"/>
      <c r="G490" s="12"/>
      <c r="H490" s="12"/>
      <c r="I490" s="16"/>
      <c r="J490" s="12" t="str">
        <f>IF($G490="","",ROUND(($G490+$H490)*IF($I490="",'🔧 Settings'!$E$7,$I490),2))</f>
        <v/>
      </c>
      <c r="K490" s="12"/>
      <c r="L490" s="25" t="str">
        <f t="shared" si="1"/>
        <v/>
      </c>
      <c r="M490" s="9"/>
    </row>
    <row r="491" ht="15.75" customHeight="1">
      <c r="A491" s="6"/>
      <c r="B491" s="9"/>
      <c r="C491" s="9"/>
      <c r="D491" s="9"/>
      <c r="E491" s="6"/>
      <c r="F491" s="14"/>
      <c r="G491" s="12"/>
      <c r="H491" s="12"/>
      <c r="I491" s="16"/>
      <c r="J491" s="12" t="str">
        <f>IF($G491="","",ROUND(($G491+$H491)*IF($I491="",'🔧 Settings'!$E$7,$I491),2))</f>
        <v/>
      </c>
      <c r="K491" s="12"/>
      <c r="L491" s="25" t="str">
        <f t="shared" si="1"/>
        <v/>
      </c>
      <c r="M491" s="9"/>
    </row>
    <row r="492" ht="15.75" customHeight="1">
      <c r="A492" s="6"/>
      <c r="B492" s="9"/>
      <c r="C492" s="9"/>
      <c r="D492" s="9"/>
      <c r="E492" s="6"/>
      <c r="F492" s="14"/>
      <c r="G492" s="12"/>
      <c r="H492" s="12"/>
      <c r="I492" s="16"/>
      <c r="J492" s="12" t="str">
        <f>IF($G492="","",ROUND(($G492+$H492)*IF($I492="",'🔧 Settings'!$E$7,$I492),2))</f>
        <v/>
      </c>
      <c r="K492" s="12"/>
      <c r="L492" s="25" t="str">
        <f t="shared" si="1"/>
        <v/>
      </c>
      <c r="M492" s="9"/>
    </row>
    <row r="493" ht="15.75" customHeight="1">
      <c r="A493" s="6"/>
      <c r="B493" s="9"/>
      <c r="C493" s="9"/>
      <c r="D493" s="9"/>
      <c r="E493" s="6"/>
      <c r="F493" s="14"/>
      <c r="G493" s="12"/>
      <c r="H493" s="12"/>
      <c r="I493" s="16"/>
      <c r="J493" s="12" t="str">
        <f>IF($G493="","",ROUND(($G493+$H493)*IF($I493="",'🔧 Settings'!$E$7,$I493),2))</f>
        <v/>
      </c>
      <c r="K493" s="12"/>
      <c r="L493" s="25" t="str">
        <f t="shared" si="1"/>
        <v/>
      </c>
      <c r="M493" s="9"/>
    </row>
    <row r="494" ht="15.75" customHeight="1">
      <c r="A494" s="6"/>
      <c r="B494" s="9"/>
      <c r="C494" s="9"/>
      <c r="D494" s="9"/>
      <c r="E494" s="6"/>
      <c r="F494" s="14"/>
      <c r="G494" s="12"/>
      <c r="H494" s="12"/>
      <c r="I494" s="16"/>
      <c r="J494" s="12" t="str">
        <f>IF($G494="","",ROUND(($G494+$H494)*IF($I494="",'🔧 Settings'!$E$7,$I494),2))</f>
        <v/>
      </c>
      <c r="K494" s="12"/>
      <c r="L494" s="25" t="str">
        <f t="shared" si="1"/>
        <v/>
      </c>
      <c r="M494" s="9"/>
    </row>
    <row r="495" ht="15.75" customHeight="1">
      <c r="A495" s="6"/>
      <c r="B495" s="9"/>
      <c r="C495" s="9"/>
      <c r="D495" s="9"/>
      <c r="E495" s="6"/>
      <c r="F495" s="14"/>
      <c r="G495" s="12"/>
      <c r="H495" s="12"/>
      <c r="I495" s="16"/>
      <c r="J495" s="12" t="str">
        <f>IF($G495="","",ROUND(($G495+$H495)*IF($I495="",'🔧 Settings'!$E$7,$I495),2))</f>
        <v/>
      </c>
      <c r="K495" s="12"/>
      <c r="L495" s="25" t="str">
        <f t="shared" si="1"/>
        <v/>
      </c>
      <c r="M495" s="9"/>
    </row>
    <row r="496" ht="15.75" customHeight="1">
      <c r="A496" s="6"/>
      <c r="B496" s="9"/>
      <c r="C496" s="9"/>
      <c r="D496" s="9"/>
      <c r="E496" s="6"/>
      <c r="F496" s="14"/>
      <c r="G496" s="12"/>
      <c r="H496" s="12"/>
      <c r="I496" s="16"/>
      <c r="J496" s="12" t="str">
        <f>IF($G496="","",ROUND(($G496+$H496)*IF($I496="",'🔧 Settings'!$E$7,$I496),2))</f>
        <v/>
      </c>
      <c r="K496" s="12"/>
      <c r="L496" s="25" t="str">
        <f t="shared" si="1"/>
        <v/>
      </c>
      <c r="M496" s="9"/>
    </row>
    <row r="497" ht="15.75" customHeight="1">
      <c r="A497" s="6"/>
      <c r="B497" s="9"/>
      <c r="C497" s="9"/>
      <c r="D497" s="9"/>
      <c r="E497" s="6"/>
      <c r="F497" s="14"/>
      <c r="G497" s="12"/>
      <c r="H497" s="12"/>
      <c r="I497" s="16"/>
      <c r="J497" s="12" t="str">
        <f>IF($G497="","",ROUND(($G497+$H497)*IF($I497="",'🔧 Settings'!$E$7,$I497),2))</f>
        <v/>
      </c>
      <c r="K497" s="12"/>
      <c r="L497" s="25" t="str">
        <f t="shared" si="1"/>
        <v/>
      </c>
      <c r="M497" s="9"/>
    </row>
    <row r="498" ht="15.75" customHeight="1">
      <c r="A498" s="6"/>
      <c r="B498" s="9"/>
      <c r="C498" s="9"/>
      <c r="D498" s="9"/>
      <c r="E498" s="6"/>
      <c r="F498" s="14"/>
      <c r="G498" s="12"/>
      <c r="H498" s="12"/>
      <c r="I498" s="16"/>
      <c r="J498" s="12" t="str">
        <f>IF($G498="","",ROUND(($G498+$H498)*IF($I498="",'🔧 Settings'!$E$7,$I498),2))</f>
        <v/>
      </c>
      <c r="K498" s="12"/>
      <c r="L498" s="25" t="str">
        <f t="shared" si="1"/>
        <v/>
      </c>
      <c r="M498" s="9"/>
    </row>
    <row r="499" ht="15.75" customHeight="1">
      <c r="A499" s="6"/>
      <c r="B499" s="9"/>
      <c r="C499" s="9"/>
      <c r="D499" s="9"/>
      <c r="E499" s="6"/>
      <c r="F499" s="14"/>
      <c r="G499" s="12"/>
      <c r="H499" s="12"/>
      <c r="I499" s="16"/>
      <c r="J499" s="12" t="str">
        <f>IF($G499="","",ROUND(($G499+$H499)*IF($I499="",'🔧 Settings'!$E$7,$I499),2))</f>
        <v/>
      </c>
      <c r="K499" s="12"/>
      <c r="L499" s="25" t="str">
        <f t="shared" si="1"/>
        <v/>
      </c>
      <c r="M499" s="9"/>
    </row>
    <row r="500" ht="15.75" customHeight="1">
      <c r="A500" s="6"/>
      <c r="B500" s="9"/>
      <c r="C500" s="9"/>
      <c r="D500" s="9"/>
      <c r="E500" s="6"/>
      <c r="F500" s="14"/>
      <c r="G500" s="12"/>
      <c r="H500" s="12"/>
      <c r="I500" s="16"/>
      <c r="J500" s="12" t="str">
        <f>IF($G500="","",ROUND(($G500+$H500)*IF($I500="",'🔧 Settings'!$E$7,$I500),2))</f>
        <v/>
      </c>
      <c r="K500" s="12"/>
      <c r="L500" s="25" t="str">
        <f t="shared" si="1"/>
        <v/>
      </c>
      <c r="M500" s="9"/>
    </row>
    <row r="501" ht="15.75" customHeight="1">
      <c r="A501" s="6"/>
      <c r="B501" s="9"/>
      <c r="C501" s="9"/>
      <c r="D501" s="9"/>
      <c r="E501" s="6"/>
      <c r="F501" s="14"/>
      <c r="G501" s="12"/>
      <c r="H501" s="12"/>
      <c r="I501" s="16"/>
      <c r="J501" s="12" t="str">
        <f>IF($G501="","",ROUND(($G501+$H501)*IF($I501="",'🔧 Settings'!$E$7,$I501),2))</f>
        <v/>
      </c>
      <c r="K501" s="12"/>
      <c r="L501" s="25" t="str">
        <f t="shared" si="1"/>
        <v/>
      </c>
      <c r="M501" s="9"/>
    </row>
    <row r="502" ht="15.75" customHeight="1">
      <c r="A502" s="6"/>
      <c r="B502" s="9"/>
      <c r="C502" s="9"/>
      <c r="D502" s="9"/>
      <c r="E502" s="6"/>
      <c r="F502" s="14"/>
      <c r="G502" s="12"/>
      <c r="H502" s="12"/>
      <c r="I502" s="16"/>
      <c r="J502" s="12" t="str">
        <f>IF($G502="","",ROUND(($G502+$H502)*IF($I502="",'🔧 Settings'!$E$7,$I502),2))</f>
        <v/>
      </c>
      <c r="K502" s="12"/>
      <c r="L502" s="25" t="str">
        <f t="shared" si="1"/>
        <v/>
      </c>
      <c r="M502" s="9"/>
    </row>
    <row r="503" ht="15.75" customHeight="1">
      <c r="A503" s="6"/>
      <c r="B503" s="9"/>
      <c r="C503" s="9"/>
      <c r="D503" s="9"/>
      <c r="E503" s="6"/>
      <c r="F503" s="14"/>
      <c r="G503" s="12"/>
      <c r="H503" s="12"/>
      <c r="I503" s="16"/>
      <c r="J503" s="12" t="str">
        <f>IF($G503="","",ROUND(($G503+$H503)*IF($I503="",'🔧 Settings'!$E$7,$I503),2))</f>
        <v/>
      </c>
      <c r="K503" s="12"/>
      <c r="L503" s="25" t="str">
        <f t="shared" si="1"/>
        <v/>
      </c>
      <c r="M503" s="9"/>
    </row>
    <row r="504" ht="15.75" customHeight="1">
      <c r="A504" s="6"/>
      <c r="B504" s="9"/>
      <c r="C504" s="9"/>
      <c r="D504" s="9"/>
      <c r="E504" s="6"/>
      <c r="F504" s="14"/>
      <c r="G504" s="12"/>
      <c r="H504" s="12"/>
      <c r="I504" s="16"/>
      <c r="J504" s="12" t="str">
        <f>IF($G504="","",ROUND(($G504+$H504)*IF($I504="",'🔧 Settings'!$E$7,$I504),2))</f>
        <v/>
      </c>
      <c r="K504" s="12"/>
      <c r="L504" s="25" t="str">
        <f t="shared" si="1"/>
        <v/>
      </c>
      <c r="M504" s="9"/>
    </row>
    <row r="505" ht="15.75" customHeight="1">
      <c r="A505" s="6"/>
      <c r="B505" s="9"/>
      <c r="C505" s="9"/>
      <c r="D505" s="9"/>
      <c r="E505" s="6"/>
      <c r="F505" s="14"/>
      <c r="G505" s="12"/>
      <c r="H505" s="12"/>
      <c r="I505" s="16"/>
      <c r="J505" s="12" t="str">
        <f>IF($G505="","",ROUND(($G505+$H505)*IF($I505="",'🔧 Settings'!$E$7,$I505),2))</f>
        <v/>
      </c>
      <c r="K505" s="12"/>
      <c r="L505" s="25" t="str">
        <f t="shared" si="1"/>
        <v/>
      </c>
      <c r="M505" s="9"/>
    </row>
    <row r="506" ht="15.75" customHeight="1">
      <c r="A506" s="6"/>
      <c r="B506" s="9"/>
      <c r="C506" s="9"/>
      <c r="D506" s="9"/>
      <c r="E506" s="6"/>
      <c r="F506" s="14"/>
      <c r="G506" s="12"/>
      <c r="H506" s="12"/>
      <c r="I506" s="16"/>
      <c r="J506" s="12" t="str">
        <f>IF($G506="","",ROUND(($G506+$H506)*IF($I506="",'🔧 Settings'!$E$7,$I506),2))</f>
        <v/>
      </c>
      <c r="K506" s="12"/>
      <c r="L506" s="25" t="str">
        <f t="shared" si="1"/>
        <v/>
      </c>
      <c r="M506" s="9"/>
    </row>
    <row r="507" ht="15.75" customHeight="1">
      <c r="A507" s="6"/>
      <c r="B507" s="9"/>
      <c r="C507" s="9"/>
      <c r="D507" s="9"/>
      <c r="E507" s="6"/>
      <c r="F507" s="14"/>
      <c r="G507" s="12"/>
      <c r="H507" s="12"/>
      <c r="I507" s="16"/>
      <c r="J507" s="12" t="str">
        <f>IF($G507="","",ROUND(($G507+$H507)*IF($I507="",'🔧 Settings'!$E$7,$I507),2))</f>
        <v/>
      </c>
      <c r="K507" s="12"/>
      <c r="L507" s="25" t="str">
        <f t="shared" si="1"/>
        <v/>
      </c>
      <c r="M507" s="9"/>
    </row>
    <row r="508" ht="15.75" customHeight="1">
      <c r="A508" s="6"/>
      <c r="B508" s="9"/>
      <c r="C508" s="9"/>
      <c r="D508" s="9"/>
      <c r="E508" s="6"/>
      <c r="F508" s="14"/>
      <c r="G508" s="12"/>
      <c r="H508" s="12"/>
      <c r="I508" s="16"/>
      <c r="J508" s="12" t="str">
        <f>IF($G508="","",ROUND(($G508+$H508)*IF($I508="",'🔧 Settings'!$E$7,$I508),2))</f>
        <v/>
      </c>
      <c r="K508" s="12"/>
      <c r="L508" s="25" t="str">
        <f t="shared" si="1"/>
        <v/>
      </c>
      <c r="M508" s="9"/>
    </row>
    <row r="509" ht="15.75" customHeight="1">
      <c r="A509" s="6"/>
      <c r="B509" s="9"/>
      <c r="C509" s="9"/>
      <c r="D509" s="9"/>
      <c r="E509" s="6"/>
      <c r="F509" s="14"/>
      <c r="G509" s="12"/>
      <c r="H509" s="12"/>
      <c r="I509" s="16"/>
      <c r="J509" s="12" t="str">
        <f>IF($G509="","",ROUND(($G509+$H509)*IF($I509="",'🔧 Settings'!$E$7,$I509),2))</f>
        <v/>
      </c>
      <c r="K509" s="12"/>
      <c r="L509" s="25" t="str">
        <f t="shared" si="1"/>
        <v/>
      </c>
      <c r="M509" s="9"/>
    </row>
    <row r="510" ht="15.75" customHeight="1">
      <c r="A510" s="6"/>
      <c r="B510" s="9"/>
      <c r="C510" s="9"/>
      <c r="D510" s="9"/>
      <c r="E510" s="6"/>
      <c r="F510" s="14"/>
      <c r="G510" s="12"/>
      <c r="H510" s="12"/>
      <c r="I510" s="16"/>
      <c r="J510" s="12" t="str">
        <f>IF($G510="","",ROUND(($G510+$H510)*IF($I510="",'🔧 Settings'!$E$7,$I510),2))</f>
        <v/>
      </c>
      <c r="K510" s="12"/>
      <c r="L510" s="25" t="str">
        <f t="shared" si="1"/>
        <v/>
      </c>
      <c r="M510" s="9"/>
    </row>
    <row r="511" ht="15.75" customHeight="1">
      <c r="A511" s="6"/>
      <c r="B511" s="9"/>
      <c r="C511" s="9"/>
      <c r="D511" s="9"/>
      <c r="E511" s="6"/>
      <c r="F511" s="14"/>
      <c r="G511" s="12"/>
      <c r="H511" s="12"/>
      <c r="I511" s="16"/>
      <c r="J511" s="12" t="str">
        <f>IF($G511="","",ROUND(($G511+$H511)*IF($I511="",'🔧 Settings'!$E$7,$I511),2))</f>
        <v/>
      </c>
      <c r="K511" s="12"/>
      <c r="L511" s="25" t="str">
        <f t="shared" si="1"/>
        <v/>
      </c>
      <c r="M511" s="9"/>
    </row>
    <row r="512" ht="15.75" customHeight="1">
      <c r="A512" s="6"/>
      <c r="B512" s="9"/>
      <c r="C512" s="9"/>
      <c r="D512" s="9"/>
      <c r="E512" s="6"/>
      <c r="F512" s="14"/>
      <c r="G512" s="12"/>
      <c r="H512" s="12"/>
      <c r="I512" s="16"/>
      <c r="J512" s="12" t="str">
        <f>IF($G512="","",ROUND(($G512+$H512)*IF($I512="",'🔧 Settings'!$E$7,$I512),2))</f>
        <v/>
      </c>
      <c r="K512" s="12"/>
      <c r="L512" s="25" t="str">
        <f t="shared" si="1"/>
        <v/>
      </c>
      <c r="M512" s="9"/>
    </row>
    <row r="513" ht="15.75" customHeight="1">
      <c r="A513" s="6"/>
      <c r="B513" s="9"/>
      <c r="C513" s="9"/>
      <c r="D513" s="9"/>
      <c r="E513" s="6"/>
      <c r="F513" s="14"/>
      <c r="G513" s="12"/>
      <c r="H513" s="12"/>
      <c r="I513" s="16"/>
      <c r="J513" s="12" t="str">
        <f>IF($G513="","",ROUND(($G513+$H513)*IF($I513="",'🔧 Settings'!$E$7,$I513),2))</f>
        <v/>
      </c>
      <c r="K513" s="12"/>
      <c r="L513" s="25" t="str">
        <f t="shared" si="1"/>
        <v/>
      </c>
      <c r="M513" s="9"/>
    </row>
    <row r="514" ht="15.75" customHeight="1">
      <c r="A514" s="6"/>
      <c r="B514" s="9"/>
      <c r="C514" s="9"/>
      <c r="D514" s="9"/>
      <c r="E514" s="6"/>
      <c r="F514" s="14"/>
      <c r="G514" s="12"/>
      <c r="H514" s="12"/>
      <c r="I514" s="16"/>
      <c r="J514" s="12" t="str">
        <f>IF($G514="","",ROUND(($G514+$H514)*IF($I514="",'🔧 Settings'!$E$7,$I514),2))</f>
        <v/>
      </c>
      <c r="K514" s="12"/>
      <c r="L514" s="25" t="str">
        <f t="shared" si="1"/>
        <v/>
      </c>
      <c r="M514" s="9"/>
    </row>
    <row r="515" ht="15.75" customHeight="1">
      <c r="A515" s="6"/>
      <c r="B515" s="9"/>
      <c r="C515" s="9"/>
      <c r="D515" s="9"/>
      <c r="E515" s="6"/>
      <c r="F515" s="14"/>
      <c r="G515" s="12"/>
      <c r="H515" s="12"/>
      <c r="I515" s="16"/>
      <c r="J515" s="12" t="str">
        <f>IF($G515="","",ROUND(($G515+$H515)*IF($I515="",'🔧 Settings'!$E$7,$I515),2))</f>
        <v/>
      </c>
      <c r="K515" s="12"/>
      <c r="L515" s="25" t="str">
        <f t="shared" si="1"/>
        <v/>
      </c>
      <c r="M515" s="9"/>
    </row>
    <row r="516" ht="15.75" customHeight="1">
      <c r="A516" s="6"/>
      <c r="B516" s="9"/>
      <c r="C516" s="9"/>
      <c r="D516" s="9"/>
      <c r="E516" s="6"/>
      <c r="F516" s="14"/>
      <c r="G516" s="12"/>
      <c r="H516" s="12"/>
      <c r="I516" s="16"/>
      <c r="J516" s="12" t="str">
        <f>IF($G516="","",ROUND(($G516+$H516)*IF($I516="",'🔧 Settings'!$E$7,$I516),2))</f>
        <v/>
      </c>
      <c r="K516" s="12"/>
      <c r="L516" s="25" t="str">
        <f t="shared" si="1"/>
        <v/>
      </c>
      <c r="M516" s="9"/>
    </row>
    <row r="517" ht="15.75" customHeight="1">
      <c r="A517" s="6"/>
      <c r="B517" s="9"/>
      <c r="C517" s="9"/>
      <c r="D517" s="9"/>
      <c r="E517" s="6"/>
      <c r="F517" s="14"/>
      <c r="G517" s="12"/>
      <c r="H517" s="12"/>
      <c r="I517" s="16"/>
      <c r="J517" s="12" t="str">
        <f>IF($G517="","",ROUND(($G517+$H517)*IF($I517="",'🔧 Settings'!$E$7,$I517),2))</f>
        <v/>
      </c>
      <c r="K517" s="12"/>
      <c r="L517" s="25" t="str">
        <f t="shared" si="1"/>
        <v/>
      </c>
      <c r="M517" s="9"/>
    </row>
    <row r="518" ht="15.75" customHeight="1">
      <c r="A518" s="6"/>
      <c r="B518" s="9"/>
      <c r="C518" s="9"/>
      <c r="D518" s="9"/>
      <c r="E518" s="6"/>
      <c r="F518" s="14"/>
      <c r="G518" s="12"/>
      <c r="H518" s="12"/>
      <c r="I518" s="16"/>
      <c r="J518" s="12" t="str">
        <f>IF($G518="","",ROUND(($G518+$H518)*IF($I518="",'🔧 Settings'!$E$7,$I518),2))</f>
        <v/>
      </c>
      <c r="K518" s="12"/>
      <c r="L518" s="25" t="str">
        <f t="shared" si="1"/>
        <v/>
      </c>
      <c r="M518" s="9"/>
    </row>
    <row r="519" ht="15.75" customHeight="1">
      <c r="A519" s="6"/>
      <c r="B519" s="9"/>
      <c r="C519" s="9"/>
      <c r="D519" s="9"/>
      <c r="E519" s="6"/>
      <c r="F519" s="14"/>
      <c r="G519" s="12"/>
      <c r="H519" s="12"/>
      <c r="I519" s="16"/>
      <c r="J519" s="12" t="str">
        <f>IF($G519="","",ROUND(($G519+$H519)*IF($I519="",'🔧 Settings'!$E$7,$I519),2))</f>
        <v/>
      </c>
      <c r="K519" s="12"/>
      <c r="L519" s="25" t="str">
        <f t="shared" si="1"/>
        <v/>
      </c>
      <c r="M519" s="9"/>
    </row>
    <row r="520" ht="15.75" customHeight="1">
      <c r="A520" s="6"/>
      <c r="B520" s="9"/>
      <c r="C520" s="9"/>
      <c r="D520" s="9"/>
      <c r="E520" s="6"/>
      <c r="F520" s="14"/>
      <c r="G520" s="12"/>
      <c r="H520" s="12"/>
      <c r="I520" s="16"/>
      <c r="J520" s="12" t="str">
        <f>IF($G520="","",ROUND(($G520+$H520)*IF($I520="",'🔧 Settings'!$E$7,$I520),2))</f>
        <v/>
      </c>
      <c r="K520" s="12"/>
      <c r="L520" s="25" t="str">
        <f t="shared" si="1"/>
        <v/>
      </c>
      <c r="M520" s="9"/>
    </row>
    <row r="521" ht="15.75" customHeight="1">
      <c r="A521" s="6"/>
      <c r="B521" s="9"/>
      <c r="C521" s="9"/>
      <c r="D521" s="9"/>
      <c r="E521" s="6"/>
      <c r="F521" s="14"/>
      <c r="G521" s="12"/>
      <c r="H521" s="12"/>
      <c r="I521" s="16"/>
      <c r="J521" s="12" t="str">
        <f>IF($G521="","",ROUND(($G521+$H521)*IF($I521="",'🔧 Settings'!$E$7,$I521),2))</f>
        <v/>
      </c>
      <c r="K521" s="12"/>
      <c r="L521" s="25" t="str">
        <f t="shared" si="1"/>
        <v/>
      </c>
      <c r="M521" s="9"/>
    </row>
    <row r="522" ht="15.75" customHeight="1">
      <c r="A522" s="6"/>
      <c r="B522" s="9"/>
      <c r="C522" s="9"/>
      <c r="D522" s="9"/>
      <c r="E522" s="6"/>
      <c r="F522" s="14"/>
      <c r="G522" s="12"/>
      <c r="H522" s="12"/>
      <c r="I522" s="16"/>
      <c r="J522" s="12" t="str">
        <f>IF($G522="","",ROUND(($G522+$H522)*IF($I522="",'🔧 Settings'!$E$7,$I522),2))</f>
        <v/>
      </c>
      <c r="K522" s="12"/>
      <c r="L522" s="25" t="str">
        <f t="shared" si="1"/>
        <v/>
      </c>
      <c r="M522" s="9"/>
    </row>
    <row r="523" ht="15.75" customHeight="1">
      <c r="A523" s="6"/>
      <c r="B523" s="9"/>
      <c r="C523" s="9"/>
      <c r="D523" s="9"/>
      <c r="E523" s="6"/>
      <c r="F523" s="14"/>
      <c r="G523" s="12"/>
      <c r="H523" s="12"/>
      <c r="I523" s="16"/>
      <c r="J523" s="12" t="str">
        <f>IF($G523="","",ROUND(($G523+$H523)*IF($I523="",'🔧 Settings'!$E$7,$I523),2))</f>
        <v/>
      </c>
      <c r="K523" s="12"/>
      <c r="L523" s="25" t="str">
        <f t="shared" si="1"/>
        <v/>
      </c>
      <c r="M523" s="9"/>
    </row>
    <row r="524" ht="15.75" customHeight="1">
      <c r="A524" s="6"/>
      <c r="B524" s="9"/>
      <c r="C524" s="9"/>
      <c r="D524" s="9"/>
      <c r="E524" s="6"/>
      <c r="F524" s="14"/>
      <c r="G524" s="12"/>
      <c r="H524" s="12"/>
      <c r="I524" s="16"/>
      <c r="J524" s="12" t="str">
        <f>IF($G524="","",ROUND(($G524+$H524)*IF($I524="",'🔧 Settings'!$E$7,$I524),2))</f>
        <v/>
      </c>
      <c r="K524" s="12"/>
      <c r="L524" s="25" t="str">
        <f t="shared" si="1"/>
        <v/>
      </c>
      <c r="M524" s="9"/>
    </row>
    <row r="525" ht="15.75" customHeight="1">
      <c r="A525" s="6"/>
      <c r="B525" s="9"/>
      <c r="C525" s="9"/>
      <c r="D525" s="9"/>
      <c r="E525" s="6"/>
      <c r="F525" s="14"/>
      <c r="G525" s="12"/>
      <c r="H525" s="12"/>
      <c r="I525" s="16"/>
      <c r="J525" s="12" t="str">
        <f>IF($G525="","",ROUND(($G525+$H525)*IF($I525="",'🔧 Settings'!$E$7,$I525),2))</f>
        <v/>
      </c>
      <c r="K525" s="12"/>
      <c r="L525" s="25" t="str">
        <f t="shared" si="1"/>
        <v/>
      </c>
      <c r="M525" s="9"/>
    </row>
    <row r="526" ht="15.75" customHeight="1">
      <c r="A526" s="6"/>
      <c r="B526" s="9"/>
      <c r="C526" s="9"/>
      <c r="D526" s="9"/>
      <c r="E526" s="6"/>
      <c r="F526" s="14"/>
      <c r="G526" s="12"/>
      <c r="H526" s="12"/>
      <c r="I526" s="16"/>
      <c r="J526" s="12" t="str">
        <f>IF($G526="","",ROUND(($G526+$H526)*IF($I526="",'🔧 Settings'!$E$7,$I526),2))</f>
        <v/>
      </c>
      <c r="K526" s="12"/>
      <c r="L526" s="25" t="str">
        <f t="shared" si="1"/>
        <v/>
      </c>
      <c r="M526" s="9"/>
    </row>
    <row r="527" ht="15.75" customHeight="1">
      <c r="A527" s="6"/>
      <c r="B527" s="9"/>
      <c r="C527" s="9"/>
      <c r="D527" s="9"/>
      <c r="E527" s="6"/>
      <c r="F527" s="14"/>
      <c r="G527" s="12"/>
      <c r="H527" s="12"/>
      <c r="I527" s="16"/>
      <c r="J527" s="12" t="str">
        <f>IF($G527="","",ROUND(($G527+$H527)*IF($I527="",'🔧 Settings'!$E$7,$I527),2))</f>
        <v/>
      </c>
      <c r="K527" s="12"/>
      <c r="L527" s="25" t="str">
        <f t="shared" si="1"/>
        <v/>
      </c>
      <c r="M527" s="9"/>
    </row>
    <row r="528" ht="15.75" customHeight="1">
      <c r="A528" s="6"/>
      <c r="B528" s="9"/>
      <c r="C528" s="9"/>
      <c r="D528" s="9"/>
      <c r="E528" s="6"/>
      <c r="F528" s="14"/>
      <c r="G528" s="12"/>
      <c r="H528" s="12"/>
      <c r="I528" s="16"/>
      <c r="J528" s="12" t="str">
        <f>IF($G528="","",ROUND(($G528+$H528)*IF($I528="",'🔧 Settings'!$E$7,$I528),2))</f>
        <v/>
      </c>
      <c r="K528" s="12"/>
      <c r="L528" s="25" t="str">
        <f t="shared" si="1"/>
        <v/>
      </c>
      <c r="M528" s="9"/>
    </row>
    <row r="529" ht="15.75" customHeight="1">
      <c r="A529" s="6"/>
      <c r="B529" s="9"/>
      <c r="C529" s="9"/>
      <c r="D529" s="9"/>
      <c r="E529" s="6"/>
      <c r="F529" s="14"/>
      <c r="G529" s="12"/>
      <c r="H529" s="12"/>
      <c r="I529" s="16"/>
      <c r="J529" s="12" t="str">
        <f>IF($G529="","",ROUND(($G529+$H529)*IF($I529="",'🔧 Settings'!$E$7,$I529),2))</f>
        <v/>
      </c>
      <c r="K529" s="12"/>
      <c r="L529" s="25" t="str">
        <f t="shared" si="1"/>
        <v/>
      </c>
      <c r="M529" s="9"/>
    </row>
    <row r="530" ht="15.75" customHeight="1">
      <c r="A530" s="6"/>
      <c r="B530" s="9"/>
      <c r="C530" s="9"/>
      <c r="D530" s="9"/>
      <c r="E530" s="6"/>
      <c r="F530" s="14"/>
      <c r="G530" s="12"/>
      <c r="H530" s="12"/>
      <c r="I530" s="16"/>
      <c r="J530" s="12" t="str">
        <f>IF($G530="","",ROUND(($G530+$H530)*IF($I530="",'🔧 Settings'!$E$7,$I530),2))</f>
        <v/>
      </c>
      <c r="K530" s="12"/>
      <c r="L530" s="25" t="str">
        <f t="shared" si="1"/>
        <v/>
      </c>
      <c r="M530" s="9"/>
    </row>
    <row r="531" ht="15.75" customHeight="1">
      <c r="A531" s="6"/>
      <c r="B531" s="9"/>
      <c r="C531" s="9"/>
      <c r="D531" s="9"/>
      <c r="E531" s="6"/>
      <c r="F531" s="14"/>
      <c r="G531" s="12"/>
      <c r="H531" s="12"/>
      <c r="I531" s="16"/>
      <c r="J531" s="12" t="str">
        <f>IF($G531="","",ROUND(($G531+$H531)*IF($I531="",'🔧 Settings'!$E$7,$I531),2))</f>
        <v/>
      </c>
      <c r="K531" s="12"/>
      <c r="L531" s="25" t="str">
        <f t="shared" si="1"/>
        <v/>
      </c>
      <c r="M531" s="9"/>
    </row>
    <row r="532" ht="15.75" customHeight="1">
      <c r="A532" s="6"/>
      <c r="B532" s="9"/>
      <c r="C532" s="9"/>
      <c r="D532" s="9"/>
      <c r="E532" s="6"/>
      <c r="F532" s="14"/>
      <c r="G532" s="12"/>
      <c r="H532" s="12"/>
      <c r="I532" s="16"/>
      <c r="J532" s="12" t="str">
        <f>IF($G532="","",ROUND(($G532+$H532)*IF($I532="",'🔧 Settings'!$E$7,$I532),2))</f>
        <v/>
      </c>
      <c r="K532" s="12"/>
      <c r="L532" s="25" t="str">
        <f t="shared" si="1"/>
        <v/>
      </c>
      <c r="M532" s="9"/>
    </row>
    <row r="533" ht="15.75" customHeight="1">
      <c r="A533" s="6"/>
      <c r="B533" s="9"/>
      <c r="C533" s="9"/>
      <c r="D533" s="9"/>
      <c r="E533" s="6"/>
      <c r="F533" s="14"/>
      <c r="G533" s="12"/>
      <c r="H533" s="12"/>
      <c r="I533" s="16"/>
      <c r="J533" s="12" t="str">
        <f>IF($G533="","",ROUND(($G533+$H533)*IF($I533="",'🔧 Settings'!$E$7,$I533),2))</f>
        <v/>
      </c>
      <c r="K533" s="12"/>
      <c r="L533" s="25" t="str">
        <f t="shared" si="1"/>
        <v/>
      </c>
      <c r="M533" s="9"/>
    </row>
    <row r="534" ht="15.75" customHeight="1">
      <c r="A534" s="6"/>
      <c r="B534" s="9"/>
      <c r="C534" s="9"/>
      <c r="D534" s="9"/>
      <c r="E534" s="6"/>
      <c r="F534" s="14"/>
      <c r="G534" s="12"/>
      <c r="H534" s="12"/>
      <c r="I534" s="16"/>
      <c r="J534" s="12" t="str">
        <f>IF($G534="","",ROUND(($G534+$H534)*IF($I534="",'🔧 Settings'!$E$7,$I534),2))</f>
        <v/>
      </c>
      <c r="K534" s="12"/>
      <c r="L534" s="25" t="str">
        <f t="shared" si="1"/>
        <v/>
      </c>
      <c r="M534" s="9"/>
    </row>
    <row r="535" ht="15.75" customHeight="1">
      <c r="A535" s="6"/>
      <c r="B535" s="9"/>
      <c r="C535" s="9"/>
      <c r="D535" s="9"/>
      <c r="E535" s="6"/>
      <c r="F535" s="14"/>
      <c r="G535" s="12"/>
      <c r="H535" s="12"/>
      <c r="I535" s="16"/>
      <c r="J535" s="12" t="str">
        <f>IF($G535="","",ROUND(($G535+$H535)*IF($I535="",'🔧 Settings'!$E$7,$I535),2))</f>
        <v/>
      </c>
      <c r="K535" s="12"/>
      <c r="L535" s="25" t="str">
        <f t="shared" si="1"/>
        <v/>
      </c>
      <c r="M535" s="9"/>
    </row>
    <row r="536" ht="15.75" customHeight="1">
      <c r="A536" s="6"/>
      <c r="B536" s="9"/>
      <c r="C536" s="9"/>
      <c r="D536" s="9"/>
      <c r="E536" s="6"/>
      <c r="F536" s="14"/>
      <c r="G536" s="12"/>
      <c r="H536" s="12"/>
      <c r="I536" s="16"/>
      <c r="J536" s="12" t="str">
        <f>IF($G536="","",ROUND(($G536+$H536)*IF($I536="",'🔧 Settings'!$E$7,$I536),2))</f>
        <v/>
      </c>
      <c r="K536" s="12"/>
      <c r="L536" s="25" t="str">
        <f t="shared" si="1"/>
        <v/>
      </c>
      <c r="M536" s="9"/>
    </row>
    <row r="537" ht="15.75" customHeight="1">
      <c r="A537" s="6"/>
      <c r="B537" s="9"/>
      <c r="C537" s="9"/>
      <c r="D537" s="9"/>
      <c r="E537" s="6"/>
      <c r="F537" s="14"/>
      <c r="G537" s="12"/>
      <c r="H537" s="12"/>
      <c r="I537" s="16"/>
      <c r="J537" s="12" t="str">
        <f>IF($G537="","",ROUND(($G537+$H537)*IF($I537="",'🔧 Settings'!$E$7,$I537),2))</f>
        <v/>
      </c>
      <c r="K537" s="12"/>
      <c r="L537" s="25" t="str">
        <f t="shared" si="1"/>
        <v/>
      </c>
      <c r="M537" s="9"/>
    </row>
    <row r="538" ht="15.75" customHeight="1">
      <c r="A538" s="6"/>
      <c r="B538" s="9"/>
      <c r="C538" s="9"/>
      <c r="D538" s="9"/>
      <c r="E538" s="6"/>
      <c r="F538" s="14"/>
      <c r="G538" s="12"/>
      <c r="H538" s="12"/>
      <c r="I538" s="16"/>
      <c r="J538" s="12" t="str">
        <f>IF($G538="","",ROUND(($G538+$H538)*IF($I538="",'🔧 Settings'!$E$7,$I538),2))</f>
        <v/>
      </c>
      <c r="K538" s="12"/>
      <c r="L538" s="25" t="str">
        <f t="shared" si="1"/>
        <v/>
      </c>
      <c r="M538" s="9"/>
    </row>
    <row r="539" ht="15.75" customHeight="1">
      <c r="A539" s="6"/>
      <c r="B539" s="9"/>
      <c r="C539" s="9"/>
      <c r="D539" s="9"/>
      <c r="E539" s="6"/>
      <c r="F539" s="14"/>
      <c r="G539" s="12"/>
      <c r="H539" s="12"/>
      <c r="I539" s="16"/>
      <c r="J539" s="12" t="str">
        <f>IF($G539="","",ROUND(($G539+$H539)*IF($I539="",'🔧 Settings'!$E$7,$I539),2))</f>
        <v/>
      </c>
      <c r="K539" s="12"/>
      <c r="L539" s="25" t="str">
        <f t="shared" si="1"/>
        <v/>
      </c>
      <c r="M539" s="9"/>
    </row>
    <row r="540" ht="15.75" customHeight="1">
      <c r="A540" s="6"/>
      <c r="B540" s="9"/>
      <c r="C540" s="9"/>
      <c r="D540" s="9"/>
      <c r="E540" s="6"/>
      <c r="F540" s="14"/>
      <c r="G540" s="12"/>
      <c r="H540" s="12"/>
      <c r="I540" s="16"/>
      <c r="J540" s="12" t="str">
        <f>IF($G540="","",ROUND(($G540+$H540)*IF($I540="",'🔧 Settings'!$E$7,$I540),2))</f>
        <v/>
      </c>
      <c r="K540" s="12"/>
      <c r="L540" s="25" t="str">
        <f t="shared" si="1"/>
        <v/>
      </c>
      <c r="M540" s="9"/>
    </row>
    <row r="541" ht="15.75" customHeight="1">
      <c r="A541" s="6"/>
      <c r="B541" s="9"/>
      <c r="C541" s="9"/>
      <c r="D541" s="9"/>
      <c r="E541" s="6"/>
      <c r="F541" s="14"/>
      <c r="G541" s="12"/>
      <c r="H541" s="12"/>
      <c r="I541" s="16"/>
      <c r="J541" s="12" t="str">
        <f>IF($G541="","",ROUND(($G541+$H541)*IF($I541="",'🔧 Settings'!$E$7,$I541),2))</f>
        <v/>
      </c>
      <c r="K541" s="12"/>
      <c r="L541" s="25" t="str">
        <f t="shared" si="1"/>
        <v/>
      </c>
      <c r="M541" s="9"/>
    </row>
    <row r="542" ht="15.75" customHeight="1">
      <c r="A542" s="6"/>
      <c r="B542" s="9"/>
      <c r="C542" s="9"/>
      <c r="D542" s="9"/>
      <c r="E542" s="6"/>
      <c r="F542" s="14"/>
      <c r="G542" s="12"/>
      <c r="H542" s="12"/>
      <c r="I542" s="16"/>
      <c r="J542" s="12" t="str">
        <f>IF($G542="","",ROUND(($G542+$H542)*IF($I542="",'🔧 Settings'!$E$7,$I542),2))</f>
        <v/>
      </c>
      <c r="K542" s="12"/>
      <c r="L542" s="25" t="str">
        <f t="shared" si="1"/>
        <v/>
      </c>
      <c r="M542" s="9"/>
    </row>
    <row r="543" ht="15.75" customHeight="1">
      <c r="A543" s="6"/>
      <c r="B543" s="9"/>
      <c r="C543" s="9"/>
      <c r="D543" s="9"/>
      <c r="E543" s="6"/>
      <c r="F543" s="14"/>
      <c r="G543" s="12"/>
      <c r="H543" s="12"/>
      <c r="I543" s="16"/>
      <c r="J543" s="12" t="str">
        <f>IF($G543="","",ROUND(($G543+$H543)*IF($I543="",'🔧 Settings'!$E$7,$I543),2))</f>
        <v/>
      </c>
      <c r="K543" s="12"/>
      <c r="L543" s="25" t="str">
        <f t="shared" si="1"/>
        <v/>
      </c>
      <c r="M543" s="9"/>
    </row>
    <row r="544" ht="15.75" customHeight="1">
      <c r="A544" s="6"/>
      <c r="B544" s="9"/>
      <c r="C544" s="9"/>
      <c r="D544" s="9"/>
      <c r="E544" s="6"/>
      <c r="F544" s="14"/>
      <c r="G544" s="12"/>
      <c r="H544" s="12"/>
      <c r="I544" s="16"/>
      <c r="J544" s="12" t="str">
        <f>IF($G544="","",ROUND(($G544+$H544)*IF($I544="",'🔧 Settings'!$E$7,$I544),2))</f>
        <v/>
      </c>
      <c r="K544" s="12"/>
      <c r="L544" s="25" t="str">
        <f t="shared" si="1"/>
        <v/>
      </c>
      <c r="M544" s="9"/>
    </row>
    <row r="545" ht="15.75" customHeight="1">
      <c r="A545" s="6"/>
      <c r="B545" s="9"/>
      <c r="C545" s="9"/>
      <c r="D545" s="9"/>
      <c r="E545" s="6"/>
      <c r="F545" s="14"/>
      <c r="G545" s="12"/>
      <c r="H545" s="12"/>
      <c r="I545" s="16"/>
      <c r="J545" s="12" t="str">
        <f>IF($G545="","",ROUND(($G545+$H545)*IF($I545="",'🔧 Settings'!$E$7,$I545),2))</f>
        <v/>
      </c>
      <c r="K545" s="12"/>
      <c r="L545" s="25" t="str">
        <f t="shared" si="1"/>
        <v/>
      </c>
      <c r="M545" s="9"/>
    </row>
    <row r="546" ht="15.75" customHeight="1">
      <c r="A546" s="6"/>
      <c r="B546" s="9"/>
      <c r="C546" s="9"/>
      <c r="D546" s="9"/>
      <c r="E546" s="6"/>
      <c r="F546" s="14"/>
      <c r="G546" s="12"/>
      <c r="H546" s="12"/>
      <c r="I546" s="16"/>
      <c r="J546" s="12" t="str">
        <f>IF($G546="","",ROUND(($G546+$H546)*IF($I546="",'🔧 Settings'!$E$7,$I546),2))</f>
        <v/>
      </c>
      <c r="K546" s="12"/>
      <c r="L546" s="25" t="str">
        <f t="shared" si="1"/>
        <v/>
      </c>
      <c r="M546" s="9"/>
    </row>
    <row r="547" ht="15.75" customHeight="1">
      <c r="A547" s="6"/>
      <c r="B547" s="9"/>
      <c r="C547" s="9"/>
      <c r="D547" s="9"/>
      <c r="E547" s="6"/>
      <c r="F547" s="14"/>
      <c r="G547" s="12"/>
      <c r="H547" s="12"/>
      <c r="I547" s="16"/>
      <c r="J547" s="12" t="str">
        <f>IF($G547="","",ROUND(($G547+$H547)*IF($I547="",'🔧 Settings'!$E$7,$I547),2))</f>
        <v/>
      </c>
      <c r="K547" s="12"/>
      <c r="L547" s="25" t="str">
        <f t="shared" si="1"/>
        <v/>
      </c>
      <c r="M547" s="9"/>
    </row>
    <row r="548" ht="15.75" customHeight="1">
      <c r="A548" s="6"/>
      <c r="B548" s="9"/>
      <c r="C548" s="9"/>
      <c r="D548" s="9"/>
      <c r="E548" s="6"/>
      <c r="F548" s="14"/>
      <c r="G548" s="12"/>
      <c r="H548" s="12"/>
      <c r="I548" s="16"/>
      <c r="J548" s="12" t="str">
        <f>IF($G548="","",ROUND(($G548+$H548)*IF($I548="",'🔧 Settings'!$E$7,$I548),2))</f>
        <v/>
      </c>
      <c r="K548" s="12"/>
      <c r="L548" s="25" t="str">
        <f t="shared" si="1"/>
        <v/>
      </c>
      <c r="M548" s="9"/>
    </row>
    <row r="549" ht="15.75" customHeight="1">
      <c r="A549" s="6"/>
      <c r="B549" s="9"/>
      <c r="C549" s="9"/>
      <c r="D549" s="9"/>
      <c r="E549" s="6"/>
      <c r="F549" s="14"/>
      <c r="G549" s="12"/>
      <c r="H549" s="12"/>
      <c r="I549" s="16"/>
      <c r="J549" s="12" t="str">
        <f>IF($G549="","",ROUND(($G549+$H549)*IF($I549="",'🔧 Settings'!$E$7,$I549),2))</f>
        <v/>
      </c>
      <c r="K549" s="12"/>
      <c r="L549" s="25" t="str">
        <f t="shared" si="1"/>
        <v/>
      </c>
      <c r="M549" s="9"/>
    </row>
    <row r="550" ht="15.75" customHeight="1">
      <c r="A550" s="6"/>
      <c r="B550" s="9"/>
      <c r="C550" s="9"/>
      <c r="D550" s="9"/>
      <c r="E550" s="6"/>
      <c r="F550" s="14"/>
      <c r="G550" s="12"/>
      <c r="H550" s="12"/>
      <c r="I550" s="16"/>
      <c r="J550" s="12" t="str">
        <f>IF($G550="","",ROUND(($G550+$H550)*IF($I550="",'🔧 Settings'!$E$7,$I550),2))</f>
        <v/>
      </c>
      <c r="K550" s="12"/>
      <c r="L550" s="25" t="str">
        <f t="shared" si="1"/>
        <v/>
      </c>
      <c r="M550" s="9"/>
    </row>
    <row r="551" ht="15.75" customHeight="1">
      <c r="A551" s="6"/>
      <c r="B551" s="9"/>
      <c r="C551" s="9"/>
      <c r="D551" s="9"/>
      <c r="E551" s="6"/>
      <c r="F551" s="14"/>
      <c r="G551" s="12"/>
      <c r="H551" s="12"/>
      <c r="I551" s="16"/>
      <c r="J551" s="12" t="str">
        <f>IF($G551="","",ROUND(($G551+$H551)*IF($I551="",'🔧 Settings'!$E$7,$I551),2))</f>
        <v/>
      </c>
      <c r="K551" s="12"/>
      <c r="L551" s="25" t="str">
        <f t="shared" si="1"/>
        <v/>
      </c>
      <c r="M551" s="9"/>
    </row>
    <row r="552" ht="15.75" customHeight="1">
      <c r="A552" s="6"/>
      <c r="B552" s="9"/>
      <c r="C552" s="9"/>
      <c r="D552" s="9"/>
      <c r="E552" s="6"/>
      <c r="F552" s="14"/>
      <c r="G552" s="12"/>
      <c r="H552" s="12"/>
      <c r="I552" s="16"/>
      <c r="J552" s="12" t="str">
        <f>IF($G552="","",ROUND(($G552+$H552)*IF($I552="",'🔧 Settings'!$E$7,$I552),2))</f>
        <v/>
      </c>
      <c r="K552" s="12"/>
      <c r="L552" s="25" t="str">
        <f t="shared" si="1"/>
        <v/>
      </c>
      <c r="M552" s="9"/>
    </row>
    <row r="553" ht="15.75" customHeight="1">
      <c r="A553" s="6"/>
      <c r="B553" s="9"/>
      <c r="C553" s="9"/>
      <c r="D553" s="9"/>
      <c r="E553" s="6"/>
      <c r="F553" s="14"/>
      <c r="G553" s="12"/>
      <c r="H553" s="12"/>
      <c r="I553" s="16"/>
      <c r="J553" s="12" t="str">
        <f>IF($G553="","",ROUND(($G553+$H553)*IF($I553="",'🔧 Settings'!$E$7,$I553),2))</f>
        <v/>
      </c>
      <c r="K553" s="12"/>
      <c r="L553" s="25" t="str">
        <f t="shared" si="1"/>
        <v/>
      </c>
      <c r="M553" s="9"/>
    </row>
    <row r="554" ht="15.75" customHeight="1">
      <c r="A554" s="6"/>
      <c r="B554" s="9"/>
      <c r="C554" s="9"/>
      <c r="D554" s="9"/>
      <c r="E554" s="6"/>
      <c r="F554" s="14"/>
      <c r="G554" s="12"/>
      <c r="H554" s="12"/>
      <c r="I554" s="16"/>
      <c r="J554" s="12" t="str">
        <f>IF($G554="","",ROUND(($G554+$H554)*IF($I554="",'🔧 Settings'!$E$7,$I554),2))</f>
        <v/>
      </c>
      <c r="K554" s="12"/>
      <c r="L554" s="25" t="str">
        <f t="shared" si="1"/>
        <v/>
      </c>
      <c r="M554" s="9"/>
    </row>
    <row r="555" ht="15.75" customHeight="1">
      <c r="A555" s="6"/>
      <c r="B555" s="9"/>
      <c r="C555" s="9"/>
      <c r="D555" s="9"/>
      <c r="E555" s="6"/>
      <c r="F555" s="14"/>
      <c r="G555" s="12"/>
      <c r="H555" s="12"/>
      <c r="I555" s="16"/>
      <c r="J555" s="12" t="str">
        <f>IF($G555="","",ROUND(($G555+$H555)*IF($I555="",'🔧 Settings'!$E$7,$I555),2))</f>
        <v/>
      </c>
      <c r="K555" s="12"/>
      <c r="L555" s="25" t="str">
        <f t="shared" si="1"/>
        <v/>
      </c>
      <c r="M555" s="9"/>
    </row>
    <row r="556" ht="15.75" customHeight="1">
      <c r="A556" s="6"/>
      <c r="B556" s="9"/>
      <c r="C556" s="9"/>
      <c r="D556" s="9"/>
      <c r="E556" s="6"/>
      <c r="F556" s="14"/>
      <c r="G556" s="12"/>
      <c r="H556" s="12"/>
      <c r="I556" s="16"/>
      <c r="J556" s="12" t="str">
        <f>IF($G556="","",ROUND(($G556+$H556)*IF($I556="",'🔧 Settings'!$E$7,$I556),2))</f>
        <v/>
      </c>
      <c r="K556" s="12"/>
      <c r="L556" s="25" t="str">
        <f t="shared" si="1"/>
        <v/>
      </c>
      <c r="M556" s="9"/>
    </row>
    <row r="557" ht="15.75" customHeight="1">
      <c r="A557" s="6"/>
      <c r="B557" s="9"/>
      <c r="C557" s="9"/>
      <c r="D557" s="9"/>
      <c r="E557" s="6"/>
      <c r="F557" s="14"/>
      <c r="G557" s="12"/>
      <c r="H557" s="12"/>
      <c r="I557" s="16"/>
      <c r="J557" s="12" t="str">
        <f>IF($G557="","",ROUND(($G557+$H557)*IF($I557="",'🔧 Settings'!$E$7,$I557),2))</f>
        <v/>
      </c>
      <c r="K557" s="12"/>
      <c r="L557" s="25" t="str">
        <f t="shared" si="1"/>
        <v/>
      </c>
      <c r="M557" s="9"/>
    </row>
    <row r="558" ht="15.75" customHeight="1">
      <c r="A558" s="6"/>
      <c r="B558" s="9"/>
      <c r="C558" s="9"/>
      <c r="D558" s="9"/>
      <c r="E558" s="6"/>
      <c r="F558" s="14"/>
      <c r="G558" s="12"/>
      <c r="H558" s="12"/>
      <c r="I558" s="16"/>
      <c r="J558" s="12" t="str">
        <f>IF($G558="","",ROUND(($G558+$H558)*IF($I558="",'🔧 Settings'!$E$7,$I558),2))</f>
        <v/>
      </c>
      <c r="K558" s="12"/>
      <c r="L558" s="25" t="str">
        <f t="shared" si="1"/>
        <v/>
      </c>
      <c r="M558" s="9"/>
    </row>
    <row r="559" ht="15.75" customHeight="1">
      <c r="A559" s="6"/>
      <c r="B559" s="9"/>
      <c r="C559" s="9"/>
      <c r="D559" s="9"/>
      <c r="E559" s="6"/>
      <c r="F559" s="14"/>
      <c r="G559" s="12"/>
      <c r="H559" s="12"/>
      <c r="I559" s="16"/>
      <c r="J559" s="12" t="str">
        <f>IF($G559="","",ROUND(($G559+$H559)*IF($I559="",'🔧 Settings'!$E$7,$I559),2))</f>
        <v/>
      </c>
      <c r="K559" s="12"/>
      <c r="L559" s="25" t="str">
        <f t="shared" si="1"/>
        <v/>
      </c>
      <c r="M559" s="9"/>
    </row>
    <row r="560" ht="15.75" customHeight="1">
      <c r="A560" s="6"/>
      <c r="B560" s="9"/>
      <c r="C560" s="9"/>
      <c r="D560" s="9"/>
      <c r="E560" s="6"/>
      <c r="F560" s="14"/>
      <c r="G560" s="12"/>
      <c r="H560" s="12"/>
      <c r="I560" s="16"/>
      <c r="J560" s="12" t="str">
        <f>IF($G560="","",ROUND(($G560+$H560)*IF($I560="",'🔧 Settings'!$E$7,$I560),2))</f>
        <v/>
      </c>
      <c r="K560" s="12"/>
      <c r="L560" s="25" t="str">
        <f t="shared" si="1"/>
        <v/>
      </c>
      <c r="M560" s="9"/>
    </row>
    <row r="561" ht="15.75" customHeight="1">
      <c r="A561" s="6"/>
      <c r="B561" s="9"/>
      <c r="C561" s="9"/>
      <c r="D561" s="9"/>
      <c r="E561" s="6"/>
      <c r="F561" s="14"/>
      <c r="G561" s="12"/>
      <c r="H561" s="12"/>
      <c r="I561" s="16"/>
      <c r="J561" s="12" t="str">
        <f>IF($G561="","",ROUND(($G561+$H561)*IF($I561="",'🔧 Settings'!$E$7,$I561),2))</f>
        <v/>
      </c>
      <c r="K561" s="12"/>
      <c r="L561" s="25" t="str">
        <f t="shared" si="1"/>
        <v/>
      </c>
      <c r="M561" s="9"/>
    </row>
    <row r="562" ht="15.75" customHeight="1">
      <c r="A562" s="6"/>
      <c r="B562" s="9"/>
      <c r="C562" s="9"/>
      <c r="D562" s="9"/>
      <c r="E562" s="6"/>
      <c r="F562" s="14"/>
      <c r="G562" s="12"/>
      <c r="H562" s="12"/>
      <c r="I562" s="16"/>
      <c r="J562" s="12" t="str">
        <f>IF($G562="","",ROUND(($G562+$H562)*IF($I562="",'🔧 Settings'!$E$7,$I562),2))</f>
        <v/>
      </c>
      <c r="K562" s="12"/>
      <c r="L562" s="25" t="str">
        <f t="shared" si="1"/>
        <v/>
      </c>
      <c r="M562" s="9"/>
    </row>
    <row r="563" ht="15.75" customHeight="1">
      <c r="A563" s="6"/>
      <c r="B563" s="9"/>
      <c r="C563" s="9"/>
      <c r="D563" s="9"/>
      <c r="E563" s="6"/>
      <c r="F563" s="14"/>
      <c r="G563" s="12"/>
      <c r="H563" s="12"/>
      <c r="I563" s="16"/>
      <c r="J563" s="12" t="str">
        <f>IF($G563="","",ROUND(($G563+$H563)*IF($I563="",'🔧 Settings'!$E$7,$I563),2))</f>
        <v/>
      </c>
      <c r="K563" s="12"/>
      <c r="L563" s="25" t="str">
        <f t="shared" si="1"/>
        <v/>
      </c>
      <c r="M563" s="9"/>
    </row>
    <row r="564" ht="15.75" customHeight="1">
      <c r="A564" s="6"/>
      <c r="B564" s="9"/>
      <c r="C564" s="9"/>
      <c r="D564" s="9"/>
      <c r="E564" s="6"/>
      <c r="F564" s="14"/>
      <c r="G564" s="12"/>
      <c r="H564" s="12"/>
      <c r="I564" s="16"/>
      <c r="J564" s="12" t="str">
        <f>IF($G564="","",ROUND(($G564+$H564)*IF($I564="",'🔧 Settings'!$E$7,$I564),2))</f>
        <v/>
      </c>
      <c r="K564" s="12"/>
      <c r="L564" s="25" t="str">
        <f t="shared" si="1"/>
        <v/>
      </c>
      <c r="M564" s="9"/>
    </row>
    <row r="565" ht="15.75" customHeight="1">
      <c r="A565" s="6"/>
      <c r="B565" s="9"/>
      <c r="C565" s="9"/>
      <c r="D565" s="9"/>
      <c r="E565" s="6"/>
      <c r="F565" s="14"/>
      <c r="G565" s="12"/>
      <c r="H565" s="12"/>
      <c r="I565" s="16"/>
      <c r="J565" s="12" t="str">
        <f>IF($G565="","",ROUND(($G565+$H565)*IF($I565="",'🔧 Settings'!$E$7,$I565),2))</f>
        <v/>
      </c>
      <c r="K565" s="12"/>
      <c r="L565" s="25" t="str">
        <f t="shared" si="1"/>
        <v/>
      </c>
      <c r="M565" s="9"/>
    </row>
    <row r="566" ht="15.75" customHeight="1">
      <c r="A566" s="6"/>
      <c r="B566" s="9"/>
      <c r="C566" s="9"/>
      <c r="D566" s="9"/>
      <c r="E566" s="6"/>
      <c r="F566" s="14"/>
      <c r="G566" s="12"/>
      <c r="H566" s="12"/>
      <c r="I566" s="16"/>
      <c r="J566" s="12" t="str">
        <f>IF($G566="","",ROUND(($G566+$H566)*IF($I566="",'🔧 Settings'!$E$7,$I566),2))</f>
        <v/>
      </c>
      <c r="K566" s="12"/>
      <c r="L566" s="25" t="str">
        <f t="shared" si="1"/>
        <v/>
      </c>
      <c r="M566" s="9"/>
    </row>
    <row r="567" ht="15.75" customHeight="1">
      <c r="A567" s="6"/>
      <c r="B567" s="9"/>
      <c r="C567" s="9"/>
      <c r="D567" s="9"/>
      <c r="E567" s="6"/>
      <c r="F567" s="14"/>
      <c r="G567" s="12"/>
      <c r="H567" s="12"/>
      <c r="I567" s="16"/>
      <c r="J567" s="12" t="str">
        <f>IF($G567="","",ROUND(($G567+$H567)*IF($I567="",'🔧 Settings'!$E$7,$I567),2))</f>
        <v/>
      </c>
      <c r="K567" s="12"/>
      <c r="L567" s="25" t="str">
        <f t="shared" si="1"/>
        <v/>
      </c>
      <c r="M567" s="9"/>
    </row>
    <row r="568" ht="15.75" customHeight="1">
      <c r="A568" s="6"/>
      <c r="B568" s="9"/>
      <c r="C568" s="9"/>
      <c r="D568" s="9"/>
      <c r="E568" s="6"/>
      <c r="F568" s="14"/>
      <c r="G568" s="12"/>
      <c r="H568" s="12"/>
      <c r="I568" s="16"/>
      <c r="J568" s="12" t="str">
        <f>IF($G568="","",ROUND(($G568+$H568)*IF($I568="",'🔧 Settings'!$E$7,$I568),2))</f>
        <v/>
      </c>
      <c r="K568" s="12"/>
      <c r="L568" s="25" t="str">
        <f t="shared" si="1"/>
        <v/>
      </c>
      <c r="M568" s="9"/>
    </row>
    <row r="569" ht="15.75" customHeight="1">
      <c r="A569" s="6"/>
      <c r="B569" s="9"/>
      <c r="C569" s="9"/>
      <c r="D569" s="9"/>
      <c r="E569" s="6"/>
      <c r="F569" s="14"/>
      <c r="G569" s="12"/>
      <c r="H569" s="12"/>
      <c r="I569" s="16"/>
      <c r="J569" s="12" t="str">
        <f>IF($G569="","",ROUND(($G569+$H569)*IF($I569="",'🔧 Settings'!$E$7,$I569),2))</f>
        <v/>
      </c>
      <c r="K569" s="12"/>
      <c r="L569" s="25" t="str">
        <f t="shared" si="1"/>
        <v/>
      </c>
      <c r="M569" s="9"/>
    </row>
    <row r="570" ht="15.75" customHeight="1">
      <c r="A570" s="6"/>
      <c r="B570" s="9"/>
      <c r="C570" s="9"/>
      <c r="D570" s="9"/>
      <c r="E570" s="6"/>
      <c r="F570" s="14"/>
      <c r="G570" s="12"/>
      <c r="H570" s="12"/>
      <c r="I570" s="16"/>
      <c r="J570" s="12" t="str">
        <f>IF($G570="","",ROUND(($G570+$H570)*IF($I570="",'🔧 Settings'!$E$7,$I570),2))</f>
        <v/>
      </c>
      <c r="K570" s="12"/>
      <c r="L570" s="25" t="str">
        <f t="shared" si="1"/>
        <v/>
      </c>
      <c r="M570" s="9"/>
    </row>
    <row r="571" ht="15.75" customHeight="1">
      <c r="A571" s="6"/>
      <c r="B571" s="9"/>
      <c r="C571" s="9"/>
      <c r="D571" s="9"/>
      <c r="E571" s="6"/>
      <c r="F571" s="14"/>
      <c r="G571" s="12"/>
      <c r="H571" s="12"/>
      <c r="I571" s="16"/>
      <c r="J571" s="12" t="str">
        <f>IF($G571="","",ROUND(($G571+$H571)*IF($I571="",'🔧 Settings'!$E$7,$I571),2))</f>
        <v/>
      </c>
      <c r="K571" s="12"/>
      <c r="L571" s="25" t="str">
        <f t="shared" si="1"/>
        <v/>
      </c>
      <c r="M571" s="9"/>
    </row>
    <row r="572" ht="15.75" customHeight="1">
      <c r="A572" s="6"/>
      <c r="B572" s="9"/>
      <c r="C572" s="9"/>
      <c r="D572" s="9"/>
      <c r="E572" s="6"/>
      <c r="F572" s="14"/>
      <c r="G572" s="12"/>
      <c r="H572" s="12"/>
      <c r="I572" s="16"/>
      <c r="J572" s="12" t="str">
        <f>IF($G572="","",ROUND(($G572+$H572)*IF($I572="",'🔧 Settings'!$E$7,$I572),2))</f>
        <v/>
      </c>
      <c r="K572" s="12"/>
      <c r="L572" s="25" t="str">
        <f t="shared" si="1"/>
        <v/>
      </c>
      <c r="M572" s="9"/>
    </row>
    <row r="573" ht="15.75" customHeight="1">
      <c r="A573" s="6"/>
      <c r="B573" s="9"/>
      <c r="C573" s="9"/>
      <c r="D573" s="9"/>
      <c r="E573" s="6"/>
      <c r="F573" s="14"/>
      <c r="G573" s="12"/>
      <c r="H573" s="12"/>
      <c r="I573" s="16"/>
      <c r="J573" s="12" t="str">
        <f>IF($G573="","",ROUND(($G573+$H573)*IF($I573="",'🔧 Settings'!$E$7,$I573),2))</f>
        <v/>
      </c>
      <c r="K573" s="12"/>
      <c r="L573" s="25" t="str">
        <f t="shared" si="1"/>
        <v/>
      </c>
      <c r="M573" s="9"/>
    </row>
    <row r="574" ht="15.75" customHeight="1">
      <c r="A574" s="6"/>
      <c r="B574" s="9"/>
      <c r="C574" s="9"/>
      <c r="D574" s="9"/>
      <c r="E574" s="6"/>
      <c r="F574" s="14"/>
      <c r="G574" s="12"/>
      <c r="H574" s="12"/>
      <c r="I574" s="16"/>
      <c r="J574" s="12" t="str">
        <f>IF($G574="","",ROUND(($G574+$H574)*IF($I574="",'🔧 Settings'!$E$7,$I574),2))</f>
        <v/>
      </c>
      <c r="K574" s="12"/>
      <c r="L574" s="25" t="str">
        <f t="shared" si="1"/>
        <v/>
      </c>
      <c r="M574" s="9"/>
    </row>
    <row r="575" ht="15.75" customHeight="1">
      <c r="A575" s="6"/>
      <c r="B575" s="9"/>
      <c r="C575" s="9"/>
      <c r="D575" s="9"/>
      <c r="E575" s="6"/>
      <c r="F575" s="14"/>
      <c r="G575" s="12"/>
      <c r="H575" s="12"/>
      <c r="I575" s="16"/>
      <c r="J575" s="12" t="str">
        <f>IF($G575="","",ROUND(($G575+$H575)*IF($I575="",'🔧 Settings'!$E$7,$I575),2))</f>
        <v/>
      </c>
      <c r="K575" s="12"/>
      <c r="L575" s="25" t="str">
        <f t="shared" si="1"/>
        <v/>
      </c>
      <c r="M575" s="9"/>
    </row>
    <row r="576" ht="15.75" customHeight="1">
      <c r="A576" s="6"/>
      <c r="B576" s="9"/>
      <c r="C576" s="9"/>
      <c r="D576" s="9"/>
      <c r="E576" s="6"/>
      <c r="F576" s="14"/>
      <c r="G576" s="12"/>
      <c r="H576" s="12"/>
      <c r="I576" s="16"/>
      <c r="J576" s="12" t="str">
        <f>IF($G576="","",ROUND(($G576+$H576)*IF($I576="",'🔧 Settings'!$E$7,$I576),2))</f>
        <v/>
      </c>
      <c r="K576" s="12"/>
      <c r="L576" s="25" t="str">
        <f t="shared" si="1"/>
        <v/>
      </c>
      <c r="M576" s="9"/>
    </row>
    <row r="577" ht="15.75" customHeight="1">
      <c r="A577" s="6"/>
      <c r="B577" s="9"/>
      <c r="C577" s="9"/>
      <c r="D577" s="9"/>
      <c r="E577" s="6"/>
      <c r="F577" s="14"/>
      <c r="G577" s="12"/>
      <c r="H577" s="12"/>
      <c r="I577" s="16"/>
      <c r="J577" s="12" t="str">
        <f>IF($G577="","",ROUND(($G577+$H577)*IF($I577="",'🔧 Settings'!$E$7,$I577),2))</f>
        <v/>
      </c>
      <c r="K577" s="12"/>
      <c r="L577" s="25" t="str">
        <f t="shared" si="1"/>
        <v/>
      </c>
      <c r="M577" s="9"/>
    </row>
    <row r="578" ht="15.75" customHeight="1">
      <c r="A578" s="6"/>
      <c r="B578" s="9"/>
      <c r="C578" s="9"/>
      <c r="D578" s="9"/>
      <c r="E578" s="6"/>
      <c r="F578" s="14"/>
      <c r="G578" s="12"/>
      <c r="H578" s="12"/>
      <c r="I578" s="16"/>
      <c r="J578" s="12" t="str">
        <f>IF($G578="","",ROUND(($G578+$H578)*IF($I578="",'🔧 Settings'!$E$7,$I578),2))</f>
        <v/>
      </c>
      <c r="K578" s="12"/>
      <c r="L578" s="25" t="str">
        <f t="shared" si="1"/>
        <v/>
      </c>
      <c r="M578" s="9"/>
    </row>
    <row r="579" ht="15.75" customHeight="1">
      <c r="A579" s="6"/>
      <c r="B579" s="9"/>
      <c r="C579" s="9"/>
      <c r="D579" s="9"/>
      <c r="E579" s="6"/>
      <c r="F579" s="14"/>
      <c r="G579" s="12"/>
      <c r="H579" s="12"/>
      <c r="I579" s="16"/>
      <c r="J579" s="12" t="str">
        <f>IF($G579="","",ROUND(($G579+$H579)*IF($I579="",'🔧 Settings'!$E$7,$I579),2))</f>
        <v/>
      </c>
      <c r="K579" s="12"/>
      <c r="L579" s="25" t="str">
        <f t="shared" si="1"/>
        <v/>
      </c>
      <c r="M579" s="9"/>
    </row>
    <row r="580" ht="15.75" customHeight="1">
      <c r="A580" s="6"/>
      <c r="B580" s="9"/>
      <c r="C580" s="9"/>
      <c r="D580" s="9"/>
      <c r="E580" s="6"/>
      <c r="F580" s="14"/>
      <c r="G580" s="12"/>
      <c r="H580" s="12"/>
      <c r="I580" s="16"/>
      <c r="J580" s="12" t="str">
        <f>IF($G580="","",ROUND(($G580+$H580)*IF($I580="",'🔧 Settings'!$E$7,$I580),2))</f>
        <v/>
      </c>
      <c r="K580" s="12"/>
      <c r="L580" s="25" t="str">
        <f t="shared" si="1"/>
        <v/>
      </c>
      <c r="M580" s="9"/>
    </row>
    <row r="581" ht="15.75" customHeight="1">
      <c r="A581" s="6"/>
      <c r="B581" s="9"/>
      <c r="C581" s="9"/>
      <c r="D581" s="9"/>
      <c r="E581" s="6"/>
      <c r="F581" s="14"/>
      <c r="G581" s="12"/>
      <c r="H581" s="12"/>
      <c r="I581" s="16"/>
      <c r="J581" s="12" t="str">
        <f>IF($G581="","",ROUND(($G581+$H581)*IF($I581="",'🔧 Settings'!$E$7,$I581),2))</f>
        <v/>
      </c>
      <c r="K581" s="12"/>
      <c r="L581" s="25" t="str">
        <f t="shared" si="1"/>
        <v/>
      </c>
      <c r="M581" s="9"/>
    </row>
    <row r="582" ht="15.75" customHeight="1">
      <c r="A582" s="6"/>
      <c r="B582" s="9"/>
      <c r="C582" s="9"/>
      <c r="D582" s="9"/>
      <c r="E582" s="6"/>
      <c r="F582" s="14"/>
      <c r="G582" s="12"/>
      <c r="H582" s="12"/>
      <c r="I582" s="16"/>
      <c r="J582" s="12" t="str">
        <f>IF($G582="","",ROUND(($G582+$H582)*IF($I582="",'🔧 Settings'!$E$7,$I582),2))</f>
        <v/>
      </c>
      <c r="K582" s="12"/>
      <c r="L582" s="25" t="str">
        <f t="shared" si="1"/>
        <v/>
      </c>
      <c r="M582" s="9"/>
    </row>
    <row r="583" ht="15.75" customHeight="1">
      <c r="A583" s="6"/>
      <c r="B583" s="9"/>
      <c r="C583" s="9"/>
      <c r="D583" s="9"/>
      <c r="E583" s="6"/>
      <c r="F583" s="14"/>
      <c r="G583" s="12"/>
      <c r="H583" s="12"/>
      <c r="I583" s="16"/>
      <c r="J583" s="12" t="str">
        <f>IF($G583="","",ROUND(($G583+$H583)*IF($I583="",'🔧 Settings'!$E$7,$I583),2))</f>
        <v/>
      </c>
      <c r="K583" s="12"/>
      <c r="L583" s="25" t="str">
        <f t="shared" si="1"/>
        <v/>
      </c>
      <c r="M583" s="9"/>
    </row>
    <row r="584" ht="15.75" customHeight="1">
      <c r="A584" s="6"/>
      <c r="B584" s="9"/>
      <c r="C584" s="9"/>
      <c r="D584" s="9"/>
      <c r="E584" s="6"/>
      <c r="F584" s="14"/>
      <c r="G584" s="12"/>
      <c r="H584" s="12"/>
      <c r="I584" s="16"/>
      <c r="J584" s="12" t="str">
        <f>IF($G584="","",ROUND(($G584+$H584)*IF($I584="",'🔧 Settings'!$E$7,$I584),2))</f>
        <v/>
      </c>
      <c r="K584" s="12"/>
      <c r="L584" s="25" t="str">
        <f t="shared" si="1"/>
        <v/>
      </c>
      <c r="M584" s="9"/>
    </row>
    <row r="585" ht="15.75" customHeight="1">
      <c r="A585" s="6"/>
      <c r="B585" s="9"/>
      <c r="C585" s="9"/>
      <c r="D585" s="9"/>
      <c r="E585" s="6"/>
      <c r="F585" s="14"/>
      <c r="G585" s="12"/>
      <c r="H585" s="12"/>
      <c r="I585" s="16"/>
      <c r="J585" s="12" t="str">
        <f>IF($G585="","",ROUND(($G585+$H585)*IF($I585="",'🔧 Settings'!$E$7,$I585),2))</f>
        <v/>
      </c>
      <c r="K585" s="12"/>
      <c r="L585" s="25" t="str">
        <f t="shared" si="1"/>
        <v/>
      </c>
      <c r="M585" s="9"/>
    </row>
    <row r="586" ht="15.75" customHeight="1">
      <c r="A586" s="6"/>
      <c r="B586" s="9"/>
      <c r="C586" s="9"/>
      <c r="D586" s="9"/>
      <c r="E586" s="6"/>
      <c r="F586" s="14"/>
      <c r="G586" s="12"/>
      <c r="H586" s="12"/>
      <c r="I586" s="16"/>
      <c r="J586" s="12" t="str">
        <f>IF($G586="","",ROUND(($G586+$H586)*IF($I586="",'🔧 Settings'!$E$7,$I586),2))</f>
        <v/>
      </c>
      <c r="K586" s="12"/>
      <c r="L586" s="25" t="str">
        <f t="shared" si="1"/>
        <v/>
      </c>
      <c r="M586" s="9"/>
    </row>
    <row r="587" ht="15.75" customHeight="1">
      <c r="A587" s="6"/>
      <c r="B587" s="9"/>
      <c r="C587" s="9"/>
      <c r="D587" s="9"/>
      <c r="E587" s="6"/>
      <c r="F587" s="14"/>
      <c r="G587" s="12"/>
      <c r="H587" s="12"/>
      <c r="I587" s="16"/>
      <c r="J587" s="12" t="str">
        <f>IF($G587="","",ROUND(($G587+$H587)*IF($I587="",'🔧 Settings'!$E$7,$I587),2))</f>
        <v/>
      </c>
      <c r="K587" s="12"/>
      <c r="L587" s="25" t="str">
        <f t="shared" si="1"/>
        <v/>
      </c>
      <c r="M587" s="9"/>
    </row>
    <row r="588" ht="15.75" customHeight="1">
      <c r="A588" s="6"/>
      <c r="B588" s="9"/>
      <c r="C588" s="9"/>
      <c r="D588" s="9"/>
      <c r="E588" s="6"/>
      <c r="F588" s="14"/>
      <c r="G588" s="12"/>
      <c r="H588" s="12"/>
      <c r="I588" s="16"/>
      <c r="J588" s="12" t="str">
        <f>IF($G588="","",ROUND(($G588+$H588)*IF($I588="",'🔧 Settings'!$E$7,$I588),2))</f>
        <v/>
      </c>
      <c r="K588" s="12"/>
      <c r="L588" s="25" t="str">
        <f t="shared" si="1"/>
        <v/>
      </c>
      <c r="M588" s="9"/>
    </row>
    <row r="589" ht="15.75" customHeight="1">
      <c r="A589" s="6"/>
      <c r="B589" s="9"/>
      <c r="C589" s="9"/>
      <c r="D589" s="9"/>
      <c r="E589" s="6"/>
      <c r="F589" s="14"/>
      <c r="G589" s="12"/>
      <c r="H589" s="12"/>
      <c r="I589" s="16"/>
      <c r="J589" s="12" t="str">
        <f>IF($G589="","",ROUND(($G589+$H589)*IF($I589="",'🔧 Settings'!$E$7,$I589),2))</f>
        <v/>
      </c>
      <c r="K589" s="12"/>
      <c r="L589" s="25" t="str">
        <f t="shared" si="1"/>
        <v/>
      </c>
      <c r="M589" s="9"/>
    </row>
    <row r="590" ht="15.75" customHeight="1">
      <c r="A590" s="6"/>
      <c r="B590" s="9"/>
      <c r="C590" s="9"/>
      <c r="D590" s="9"/>
      <c r="E590" s="6"/>
      <c r="F590" s="14"/>
      <c r="G590" s="12"/>
      <c r="H590" s="12"/>
      <c r="I590" s="16"/>
      <c r="J590" s="12" t="str">
        <f>IF($G590="","",ROUND(($G590+$H590)*IF($I590="",'🔧 Settings'!$E$7,$I590),2))</f>
        <v/>
      </c>
      <c r="K590" s="12"/>
      <c r="L590" s="25" t="str">
        <f t="shared" si="1"/>
        <v/>
      </c>
      <c r="M590" s="9"/>
    </row>
    <row r="591" ht="15.75" customHeight="1">
      <c r="A591" s="6"/>
      <c r="B591" s="9"/>
      <c r="C591" s="9"/>
      <c r="D591" s="9"/>
      <c r="E591" s="6"/>
      <c r="F591" s="14"/>
      <c r="G591" s="12"/>
      <c r="H591" s="12"/>
      <c r="I591" s="16"/>
      <c r="J591" s="12" t="str">
        <f>IF($G591="","",ROUND(($G591+$H591)*IF($I591="",'🔧 Settings'!$E$7,$I591),2))</f>
        <v/>
      </c>
      <c r="K591" s="12"/>
      <c r="L591" s="25" t="str">
        <f t="shared" si="1"/>
        <v/>
      </c>
      <c r="M591" s="9"/>
    </row>
    <row r="592" ht="15.75" customHeight="1">
      <c r="A592" s="6"/>
      <c r="B592" s="9"/>
      <c r="C592" s="9"/>
      <c r="D592" s="9"/>
      <c r="E592" s="6"/>
      <c r="F592" s="14"/>
      <c r="G592" s="12"/>
      <c r="H592" s="12"/>
      <c r="I592" s="16"/>
      <c r="J592" s="12" t="str">
        <f>IF($G592="","",ROUND(($G592+$H592)*IF($I592="",'🔧 Settings'!$E$7,$I592),2))</f>
        <v/>
      </c>
      <c r="K592" s="12"/>
      <c r="L592" s="25" t="str">
        <f t="shared" si="1"/>
        <v/>
      </c>
      <c r="M592" s="9"/>
    </row>
    <row r="593" ht="15.75" customHeight="1">
      <c r="A593" s="6"/>
      <c r="B593" s="9"/>
      <c r="C593" s="9"/>
      <c r="D593" s="9"/>
      <c r="E593" s="6"/>
      <c r="F593" s="14"/>
      <c r="G593" s="12"/>
      <c r="H593" s="12"/>
      <c r="I593" s="16"/>
      <c r="J593" s="12" t="str">
        <f>IF($G593="","",ROUND(($G593+$H593)*IF($I593="",'🔧 Settings'!$E$7,$I593),2))</f>
        <v/>
      </c>
      <c r="K593" s="12"/>
      <c r="L593" s="25" t="str">
        <f t="shared" si="1"/>
        <v/>
      </c>
      <c r="M593" s="9"/>
    </row>
    <row r="594" ht="15.75" customHeight="1">
      <c r="A594" s="6"/>
      <c r="B594" s="9"/>
      <c r="C594" s="9"/>
      <c r="D594" s="9"/>
      <c r="E594" s="6"/>
      <c r="F594" s="14"/>
      <c r="G594" s="12"/>
      <c r="H594" s="12"/>
      <c r="I594" s="16"/>
      <c r="J594" s="12" t="str">
        <f>IF($G594="","",ROUND(($G594+$H594)*IF($I594="",'🔧 Settings'!$E$7,$I594),2))</f>
        <v/>
      </c>
      <c r="K594" s="12"/>
      <c r="L594" s="25" t="str">
        <f t="shared" si="1"/>
        <v/>
      </c>
      <c r="M594" s="9"/>
    </row>
    <row r="595" ht="15.75" customHeight="1">
      <c r="A595" s="6"/>
      <c r="B595" s="9"/>
      <c r="C595" s="9"/>
      <c r="D595" s="9"/>
      <c r="E595" s="6"/>
      <c r="F595" s="14"/>
      <c r="G595" s="12"/>
      <c r="H595" s="12"/>
      <c r="I595" s="16"/>
      <c r="J595" s="12" t="str">
        <f>IF($G595="","",ROUND(($G595+$H595)*IF($I595="",'🔧 Settings'!$E$7,$I595),2))</f>
        <v/>
      </c>
      <c r="K595" s="12"/>
      <c r="L595" s="25" t="str">
        <f t="shared" si="1"/>
        <v/>
      </c>
      <c r="M595" s="9"/>
    </row>
    <row r="596" ht="15.75" customHeight="1">
      <c r="A596" s="6"/>
      <c r="B596" s="9"/>
      <c r="C596" s="9"/>
      <c r="D596" s="9"/>
      <c r="E596" s="6"/>
      <c r="F596" s="14"/>
      <c r="G596" s="12"/>
      <c r="H596" s="12"/>
      <c r="I596" s="16"/>
      <c r="J596" s="12" t="str">
        <f>IF($G596="","",ROUND(($G596+$H596)*IF($I596="",'🔧 Settings'!$E$7,$I596),2))</f>
        <v/>
      </c>
      <c r="K596" s="12"/>
      <c r="L596" s="25" t="str">
        <f t="shared" si="1"/>
        <v/>
      </c>
      <c r="M596" s="9"/>
    </row>
    <row r="597" ht="15.75" customHeight="1">
      <c r="A597" s="6"/>
      <c r="B597" s="9"/>
      <c r="C597" s="9"/>
      <c r="D597" s="9"/>
      <c r="E597" s="6"/>
      <c r="F597" s="14"/>
      <c r="G597" s="12"/>
      <c r="H597" s="12"/>
      <c r="I597" s="16"/>
      <c r="J597" s="12" t="str">
        <f>IF($G597="","",ROUND(($G597+$H597)*IF($I597="",'🔧 Settings'!$E$7,$I597),2))</f>
        <v/>
      </c>
      <c r="K597" s="12"/>
      <c r="L597" s="25" t="str">
        <f t="shared" si="1"/>
        <v/>
      </c>
      <c r="M597" s="9"/>
    </row>
    <row r="598" ht="15.75" customHeight="1">
      <c r="A598" s="6"/>
      <c r="B598" s="9"/>
      <c r="C598" s="9"/>
      <c r="D598" s="9"/>
      <c r="E598" s="6"/>
      <c r="F598" s="14"/>
      <c r="G598" s="12"/>
      <c r="H598" s="12"/>
      <c r="I598" s="16"/>
      <c r="J598" s="12" t="str">
        <f>IF($G598="","",ROUND(($G598+$H598)*IF($I598="",'🔧 Settings'!$E$7,$I598),2))</f>
        <v/>
      </c>
      <c r="K598" s="12"/>
      <c r="L598" s="25" t="str">
        <f t="shared" si="1"/>
        <v/>
      </c>
      <c r="M598" s="9"/>
    </row>
    <row r="599" ht="15.75" customHeight="1">
      <c r="A599" s="6"/>
      <c r="B599" s="9"/>
      <c r="C599" s="9"/>
      <c r="D599" s="9"/>
      <c r="E599" s="6"/>
      <c r="F599" s="14"/>
      <c r="G599" s="12"/>
      <c r="H599" s="12"/>
      <c r="I599" s="16"/>
      <c r="J599" s="12" t="str">
        <f>IF($G599="","",ROUND(($G599+$H599)*IF($I599="",'🔧 Settings'!$E$7,$I599),2))</f>
        <v/>
      </c>
      <c r="K599" s="12"/>
      <c r="L599" s="25" t="str">
        <f t="shared" si="1"/>
        <v/>
      </c>
      <c r="M599" s="9"/>
    </row>
    <row r="600" ht="15.75" customHeight="1">
      <c r="A600" s="6"/>
      <c r="B600" s="9"/>
      <c r="C600" s="9"/>
      <c r="D600" s="9"/>
      <c r="E600" s="6"/>
      <c r="F600" s="14"/>
      <c r="G600" s="12"/>
      <c r="H600" s="12"/>
      <c r="I600" s="16"/>
      <c r="J600" s="12" t="str">
        <f>IF($G600="","",ROUND(($G600+$H600)*IF($I600="",'🔧 Settings'!$E$7,$I600),2))</f>
        <v/>
      </c>
      <c r="K600" s="12"/>
      <c r="L600" s="25" t="str">
        <f t="shared" si="1"/>
        <v/>
      </c>
      <c r="M600" s="9"/>
    </row>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conditionalFormatting sqref="A2:M600">
    <cfRule type="expression" dxfId="2" priority="1">
      <formula>AND(ISEVEN(ROW()),$A2&lt;&gt;"")</formula>
    </cfRule>
  </conditionalFormatting>
  <dataValidations>
    <dataValidation type="list" allowBlank="1" sqref="B2:B600">
      <formula1>'🔧 Settings'!$B$7:$B$11</formula1>
    </dataValidation>
    <dataValidation type="list" allowBlank="1" sqref="C2:C600">
      <formula1>'🔧 Settings'!$D$13:$D$17</formula1>
    </dataValidation>
  </dataValidations>
  <printOptions/>
  <pageMargins bottom="1.0" footer="0.0" header="0.0" left="0.75" right="0.75" top="1.0"/>
  <pageSetup fitToHeight="0"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3E7DD"/>
    <pageSetUpPr fitToPage="1"/>
  </sheetPr>
  <sheetViews>
    <sheetView workbookViewId="0">
      <pane ySplit="1.0" topLeftCell="A2" activePane="bottomLeft" state="frozen"/>
      <selection activeCell="B3" sqref="B3" pane="bottomLeft"/>
    </sheetView>
  </sheetViews>
  <sheetFormatPr customHeight="1" defaultColWidth="14.43" defaultRowHeight="15.0"/>
  <cols>
    <col customWidth="1" min="1" max="1" width="13.0"/>
    <col customWidth="1" min="2" max="2" width="22.0"/>
    <col customWidth="1" min="3" max="4" width="32.0"/>
    <col customWidth="1" min="5" max="6" width="13.0"/>
    <col customWidth="1" min="7" max="7" width="15.0"/>
    <col customWidth="1" min="8" max="8" width="16.0"/>
    <col customWidth="1" min="9" max="9" width="11.0"/>
    <col customWidth="1" min="10" max="10" width="32.0"/>
    <col customWidth="1" min="11" max="26" width="8.71"/>
  </cols>
  <sheetData>
    <row r="1" ht="25.5" customHeight="1">
      <c r="A1" s="1" t="s">
        <v>2</v>
      </c>
      <c r="B1" s="1" t="s">
        <v>4</v>
      </c>
      <c r="C1" s="1" t="s">
        <v>16</v>
      </c>
      <c r="D1" s="1" t="s">
        <v>17</v>
      </c>
      <c r="E1" s="1" t="s">
        <v>18</v>
      </c>
      <c r="F1" s="1" t="s">
        <v>19</v>
      </c>
      <c r="G1" s="1" t="s">
        <v>20</v>
      </c>
      <c r="H1" s="1" t="s">
        <v>21</v>
      </c>
      <c r="I1" s="1" t="s">
        <v>23</v>
      </c>
      <c r="J1" s="1" t="s">
        <v>15</v>
      </c>
    </row>
    <row r="2">
      <c r="A2" s="6">
        <f>DATE(YEAR(TODAY()),1,5)</f>
        <v>46027</v>
      </c>
      <c r="B2" s="9" t="s">
        <v>27</v>
      </c>
      <c r="C2" s="9" t="s">
        <v>37</v>
      </c>
      <c r="D2" s="9" t="s">
        <v>39</v>
      </c>
      <c r="E2" s="12">
        <v>240.0</v>
      </c>
      <c r="F2" s="13"/>
      <c r="G2" s="25">
        <f t="shared" ref="G2:G600" si="1">IF($E2="","",ROUND($E2*IF($F2="",1,$F2),2))</f>
        <v>240</v>
      </c>
      <c r="H2" s="9" t="s">
        <v>45</v>
      </c>
      <c r="I2" s="9" t="s">
        <v>46</v>
      </c>
      <c r="J2" s="9"/>
    </row>
    <row r="3">
      <c r="A3" s="6">
        <f>DATE(YEAR(TODAY()),1,15)</f>
        <v>46037</v>
      </c>
      <c r="B3" s="9" t="s">
        <v>48</v>
      </c>
      <c r="C3" s="9" t="s">
        <v>52</v>
      </c>
      <c r="D3" s="9" t="s">
        <v>53</v>
      </c>
      <c r="E3" s="12">
        <v>480.0</v>
      </c>
      <c r="F3" s="13"/>
      <c r="G3" s="25">
        <f t="shared" si="1"/>
        <v>480</v>
      </c>
      <c r="H3" s="9" t="s">
        <v>45</v>
      </c>
      <c r="I3" s="9" t="s">
        <v>46</v>
      </c>
      <c r="J3" s="9"/>
    </row>
    <row r="4">
      <c r="A4" s="6">
        <f>DATE(YEAR(TODAY()),2,2)</f>
        <v>46055</v>
      </c>
      <c r="B4" s="9" t="s">
        <v>27</v>
      </c>
      <c r="C4" s="9" t="s">
        <v>54</v>
      </c>
      <c r="D4" s="9" t="s">
        <v>55</v>
      </c>
      <c r="E4" s="12">
        <v>138.4</v>
      </c>
      <c r="F4" s="13"/>
      <c r="G4" s="25">
        <f t="shared" si="1"/>
        <v>138.4</v>
      </c>
      <c r="H4" s="9" t="s">
        <v>45</v>
      </c>
      <c r="I4" s="9" t="s">
        <v>46</v>
      </c>
      <c r="J4" s="9"/>
    </row>
    <row r="5">
      <c r="A5" s="6">
        <f>DATE(YEAR(TODAY()),2,19)</f>
        <v>46072</v>
      </c>
      <c r="B5" s="9" t="s">
        <v>27</v>
      </c>
      <c r="C5" s="9" t="s">
        <v>58</v>
      </c>
      <c r="D5" s="9" t="s">
        <v>59</v>
      </c>
      <c r="E5" s="12">
        <v>420.0</v>
      </c>
      <c r="F5" s="13"/>
      <c r="G5" s="25">
        <f t="shared" si="1"/>
        <v>420</v>
      </c>
      <c r="H5" s="9" t="s">
        <v>61</v>
      </c>
      <c r="I5" s="9" t="s">
        <v>46</v>
      </c>
      <c r="J5" s="9"/>
    </row>
    <row r="6">
      <c r="A6" s="6">
        <f>DATE(YEAR(TODAY()),3,4)</f>
        <v>46085</v>
      </c>
      <c r="B6" s="9" t="s">
        <v>48</v>
      </c>
      <c r="C6" s="9" t="s">
        <v>65</v>
      </c>
      <c r="D6" s="9" t="s">
        <v>66</v>
      </c>
      <c r="E6" s="12">
        <v>95.0</v>
      </c>
      <c r="F6" s="13"/>
      <c r="G6" s="25">
        <f t="shared" si="1"/>
        <v>95</v>
      </c>
      <c r="H6" s="9" t="s">
        <v>67</v>
      </c>
      <c r="I6" s="9" t="s">
        <v>68</v>
      </c>
      <c r="J6" s="9" t="s">
        <v>69</v>
      </c>
    </row>
    <row r="7">
      <c r="A7" s="6">
        <f>DATE(YEAR(TODAY()),3,22)</f>
        <v>46103</v>
      </c>
      <c r="B7" s="9" t="s">
        <v>27</v>
      </c>
      <c r="C7" s="9" t="s">
        <v>71</v>
      </c>
      <c r="D7" s="9" t="s">
        <v>72</v>
      </c>
      <c r="E7" s="12">
        <v>250.0</v>
      </c>
      <c r="F7" s="13"/>
      <c r="G7" s="25">
        <f t="shared" si="1"/>
        <v>250</v>
      </c>
      <c r="H7" s="9" t="s">
        <v>61</v>
      </c>
      <c r="I7" s="9" t="s">
        <v>46</v>
      </c>
      <c r="J7" s="9"/>
    </row>
    <row r="8">
      <c r="A8" s="6">
        <f>DATE(YEAR(TODAY()),4,9)</f>
        <v>46121</v>
      </c>
      <c r="B8" s="9" t="s">
        <v>48</v>
      </c>
      <c r="C8" s="9" t="s">
        <v>74</v>
      </c>
      <c r="D8" s="9" t="s">
        <v>55</v>
      </c>
      <c r="E8" s="12">
        <v>117.0</v>
      </c>
      <c r="F8" s="13"/>
      <c r="G8" s="25">
        <f t="shared" si="1"/>
        <v>117</v>
      </c>
      <c r="H8" s="9" t="s">
        <v>45</v>
      </c>
      <c r="I8" s="9" t="s">
        <v>46</v>
      </c>
      <c r="J8" s="9"/>
    </row>
    <row r="9">
      <c r="A9" s="6">
        <f>DATE(YEAR(TODAY()),4,30)</f>
        <v>46142</v>
      </c>
      <c r="B9" s="9" t="s">
        <v>27</v>
      </c>
      <c r="C9" s="9" t="s">
        <v>78</v>
      </c>
      <c r="D9" s="9" t="s">
        <v>79</v>
      </c>
      <c r="E9" s="12">
        <v>64.0</v>
      </c>
      <c r="F9" s="13">
        <v>0.8</v>
      </c>
      <c r="G9" s="25">
        <f t="shared" si="1"/>
        <v>51.2</v>
      </c>
      <c r="H9" s="9" t="s">
        <v>80</v>
      </c>
      <c r="I9" s="9" t="s">
        <v>68</v>
      </c>
      <c r="J9" s="9" t="s">
        <v>81</v>
      </c>
    </row>
    <row r="10">
      <c r="A10" s="6">
        <f>DATE(YEAR(TODAY()),5,16)</f>
        <v>46158</v>
      </c>
      <c r="B10" s="9" t="s">
        <v>48</v>
      </c>
      <c r="C10" s="9" t="s">
        <v>82</v>
      </c>
      <c r="D10" s="9" t="s">
        <v>83</v>
      </c>
      <c r="E10" s="12">
        <v>300.0</v>
      </c>
      <c r="F10" s="13"/>
      <c r="G10" s="25">
        <f t="shared" si="1"/>
        <v>300</v>
      </c>
      <c r="H10" s="9" t="s">
        <v>45</v>
      </c>
      <c r="I10" s="9" t="s">
        <v>46</v>
      </c>
      <c r="J10" s="9"/>
    </row>
    <row r="11">
      <c r="A11" s="6">
        <f>DATE(YEAR(TODAY()),6,7)</f>
        <v>46180</v>
      </c>
      <c r="B11" s="9" t="s">
        <v>27</v>
      </c>
      <c r="C11" s="9" t="s">
        <v>84</v>
      </c>
      <c r="D11" s="9" t="s">
        <v>59</v>
      </c>
      <c r="E11" s="12">
        <v>156.2</v>
      </c>
      <c r="F11" s="13"/>
      <c r="G11" s="25">
        <f t="shared" si="1"/>
        <v>156.2</v>
      </c>
      <c r="H11" s="9" t="s">
        <v>61</v>
      </c>
      <c r="I11" s="9" t="s">
        <v>46</v>
      </c>
      <c r="J11" s="9"/>
    </row>
    <row r="12">
      <c r="A12" s="6">
        <f>DATE(YEAR(TODAY()),6,25)</f>
        <v>46198</v>
      </c>
      <c r="B12" s="9" t="s">
        <v>48</v>
      </c>
      <c r="C12" s="9" t="s">
        <v>85</v>
      </c>
      <c r="D12" s="9" t="s">
        <v>39</v>
      </c>
      <c r="E12" s="12">
        <v>180.0</v>
      </c>
      <c r="F12" s="13"/>
      <c r="G12" s="25">
        <f t="shared" si="1"/>
        <v>180</v>
      </c>
      <c r="H12" s="9" t="s">
        <v>45</v>
      </c>
      <c r="I12" s="9" t="s">
        <v>46</v>
      </c>
      <c r="J12" s="9"/>
    </row>
    <row r="13">
      <c r="A13" s="6">
        <f>DATE(YEAR(TODAY()),7,14)</f>
        <v>46217</v>
      </c>
      <c r="B13" s="9" t="s">
        <v>27</v>
      </c>
      <c r="C13" s="9" t="s">
        <v>87</v>
      </c>
      <c r="D13" s="9" t="s">
        <v>88</v>
      </c>
      <c r="E13" s="12">
        <v>215.0</v>
      </c>
      <c r="F13" s="13"/>
      <c r="G13" s="25">
        <f t="shared" si="1"/>
        <v>215</v>
      </c>
      <c r="H13" s="9" t="s">
        <v>45</v>
      </c>
      <c r="I13" s="9" t="s">
        <v>46</v>
      </c>
      <c r="J13" s="9"/>
    </row>
    <row r="14">
      <c r="A14" s="6">
        <f>DATE(YEAR(TODAY()),8,3)</f>
        <v>46237</v>
      </c>
      <c r="B14" s="9" t="s">
        <v>48</v>
      </c>
      <c r="C14" s="9" t="s">
        <v>89</v>
      </c>
      <c r="D14" s="9" t="s">
        <v>66</v>
      </c>
      <c r="E14" s="12">
        <v>130.0</v>
      </c>
      <c r="F14" s="13"/>
      <c r="G14" s="25">
        <f t="shared" si="1"/>
        <v>130</v>
      </c>
      <c r="H14" s="9" t="s">
        <v>67</v>
      </c>
      <c r="I14" s="9" t="s">
        <v>46</v>
      </c>
      <c r="J14" s="9"/>
    </row>
    <row r="15">
      <c r="A15" s="6"/>
      <c r="B15" s="9"/>
      <c r="C15" s="9"/>
      <c r="D15" s="9"/>
      <c r="E15" s="12"/>
      <c r="F15" s="13"/>
      <c r="G15" s="25" t="str">
        <f t="shared" si="1"/>
        <v/>
      </c>
      <c r="H15" s="9"/>
      <c r="I15" s="9"/>
      <c r="J15" s="9"/>
    </row>
    <row r="16">
      <c r="A16" s="6"/>
      <c r="B16" s="9"/>
      <c r="C16" s="9"/>
      <c r="D16" s="9"/>
      <c r="E16" s="12"/>
      <c r="F16" s="13"/>
      <c r="G16" s="25" t="str">
        <f t="shared" si="1"/>
        <v/>
      </c>
      <c r="H16" s="9"/>
      <c r="I16" s="9"/>
      <c r="J16" s="9"/>
    </row>
    <row r="17">
      <c r="A17" s="6"/>
      <c r="B17" s="9"/>
      <c r="C17" s="9"/>
      <c r="D17" s="9"/>
      <c r="E17" s="12"/>
      <c r="F17" s="13"/>
      <c r="G17" s="25" t="str">
        <f t="shared" si="1"/>
        <v/>
      </c>
      <c r="H17" s="9"/>
      <c r="I17" s="9"/>
      <c r="J17" s="9"/>
    </row>
    <row r="18">
      <c r="A18" s="6"/>
      <c r="B18" s="9"/>
      <c r="C18" s="9"/>
      <c r="D18" s="9"/>
      <c r="E18" s="12"/>
      <c r="F18" s="13"/>
      <c r="G18" s="25" t="str">
        <f t="shared" si="1"/>
        <v/>
      </c>
      <c r="H18" s="9"/>
      <c r="I18" s="9"/>
      <c r="J18" s="9"/>
    </row>
    <row r="19">
      <c r="A19" s="6"/>
      <c r="B19" s="9"/>
      <c r="C19" s="9"/>
      <c r="D19" s="9"/>
      <c r="E19" s="12"/>
      <c r="F19" s="13"/>
      <c r="G19" s="25" t="str">
        <f t="shared" si="1"/>
        <v/>
      </c>
      <c r="H19" s="9"/>
      <c r="I19" s="9"/>
      <c r="J19" s="9"/>
    </row>
    <row r="20">
      <c r="A20" s="6"/>
      <c r="B20" s="9"/>
      <c r="C20" s="9"/>
      <c r="D20" s="9"/>
      <c r="E20" s="12"/>
      <c r="F20" s="13"/>
      <c r="G20" s="25" t="str">
        <f t="shared" si="1"/>
        <v/>
      </c>
      <c r="H20" s="9"/>
      <c r="I20" s="9"/>
      <c r="J20" s="9"/>
    </row>
    <row r="21" ht="15.75" customHeight="1">
      <c r="A21" s="6"/>
      <c r="B21" s="9"/>
      <c r="C21" s="9"/>
      <c r="D21" s="9"/>
      <c r="E21" s="12"/>
      <c r="F21" s="13"/>
      <c r="G21" s="25" t="str">
        <f t="shared" si="1"/>
        <v/>
      </c>
      <c r="H21" s="9"/>
      <c r="I21" s="9"/>
      <c r="J21" s="9"/>
    </row>
    <row r="22" ht="15.75" customHeight="1">
      <c r="A22" s="6"/>
      <c r="B22" s="9"/>
      <c r="C22" s="9"/>
      <c r="D22" s="9"/>
      <c r="E22" s="12"/>
      <c r="F22" s="13"/>
      <c r="G22" s="25" t="str">
        <f t="shared" si="1"/>
        <v/>
      </c>
      <c r="H22" s="9"/>
      <c r="I22" s="9"/>
      <c r="J22" s="9"/>
    </row>
    <row r="23" ht="15.75" customHeight="1">
      <c r="A23" s="6"/>
      <c r="B23" s="9"/>
      <c r="C23" s="9"/>
      <c r="D23" s="9"/>
      <c r="E23" s="12"/>
      <c r="F23" s="13"/>
      <c r="G23" s="25" t="str">
        <f t="shared" si="1"/>
        <v/>
      </c>
      <c r="H23" s="9"/>
      <c r="I23" s="9"/>
      <c r="J23" s="9"/>
    </row>
    <row r="24" ht="15.75" customHeight="1">
      <c r="A24" s="6"/>
      <c r="B24" s="9"/>
      <c r="C24" s="9"/>
      <c r="D24" s="9"/>
      <c r="E24" s="12"/>
      <c r="F24" s="13"/>
      <c r="G24" s="25" t="str">
        <f t="shared" si="1"/>
        <v/>
      </c>
      <c r="H24" s="9"/>
      <c r="I24" s="9"/>
      <c r="J24" s="9"/>
    </row>
    <row r="25" ht="15.75" customHeight="1">
      <c r="A25" s="6"/>
      <c r="B25" s="9"/>
      <c r="C25" s="9"/>
      <c r="D25" s="9"/>
      <c r="E25" s="12"/>
      <c r="F25" s="13"/>
      <c r="G25" s="25" t="str">
        <f t="shared" si="1"/>
        <v/>
      </c>
      <c r="H25" s="9"/>
      <c r="I25" s="9"/>
      <c r="J25" s="9"/>
    </row>
    <row r="26" ht="15.75" customHeight="1">
      <c r="A26" s="6"/>
      <c r="B26" s="9"/>
      <c r="C26" s="9"/>
      <c r="D26" s="9"/>
      <c r="E26" s="12"/>
      <c r="F26" s="13"/>
      <c r="G26" s="25" t="str">
        <f t="shared" si="1"/>
        <v/>
      </c>
      <c r="H26" s="9"/>
      <c r="I26" s="9"/>
      <c r="J26" s="9"/>
    </row>
    <row r="27" ht="15.75" customHeight="1">
      <c r="A27" s="6"/>
      <c r="B27" s="9"/>
      <c r="C27" s="9"/>
      <c r="D27" s="9"/>
      <c r="E27" s="12"/>
      <c r="F27" s="13"/>
      <c r="G27" s="25" t="str">
        <f t="shared" si="1"/>
        <v/>
      </c>
      <c r="H27" s="9"/>
      <c r="I27" s="9"/>
      <c r="J27" s="9"/>
    </row>
    <row r="28" ht="15.75" customHeight="1">
      <c r="A28" s="6"/>
      <c r="B28" s="9"/>
      <c r="C28" s="9"/>
      <c r="D28" s="9"/>
      <c r="E28" s="12"/>
      <c r="F28" s="13"/>
      <c r="G28" s="25" t="str">
        <f t="shared" si="1"/>
        <v/>
      </c>
      <c r="H28" s="9"/>
      <c r="I28" s="9"/>
      <c r="J28" s="9"/>
    </row>
    <row r="29" ht="15.75" customHeight="1">
      <c r="A29" s="6"/>
      <c r="B29" s="9"/>
      <c r="C29" s="9"/>
      <c r="D29" s="9"/>
      <c r="E29" s="12"/>
      <c r="F29" s="13"/>
      <c r="G29" s="25" t="str">
        <f t="shared" si="1"/>
        <v/>
      </c>
      <c r="H29" s="9"/>
      <c r="I29" s="9"/>
      <c r="J29" s="9"/>
    </row>
    <row r="30" ht="15.75" customHeight="1">
      <c r="A30" s="6"/>
      <c r="B30" s="9"/>
      <c r="C30" s="9"/>
      <c r="D30" s="9"/>
      <c r="E30" s="12"/>
      <c r="F30" s="13"/>
      <c r="G30" s="25" t="str">
        <f t="shared" si="1"/>
        <v/>
      </c>
      <c r="H30" s="9"/>
      <c r="I30" s="9"/>
      <c r="J30" s="9"/>
    </row>
    <row r="31" ht="15.75" customHeight="1">
      <c r="A31" s="6"/>
      <c r="B31" s="9"/>
      <c r="C31" s="9"/>
      <c r="D31" s="9"/>
      <c r="E31" s="12"/>
      <c r="F31" s="13"/>
      <c r="G31" s="25" t="str">
        <f t="shared" si="1"/>
        <v/>
      </c>
      <c r="H31" s="9"/>
      <c r="I31" s="9"/>
      <c r="J31" s="9"/>
    </row>
    <row r="32" ht="15.75" customHeight="1">
      <c r="A32" s="6"/>
      <c r="B32" s="9"/>
      <c r="C32" s="9"/>
      <c r="D32" s="9"/>
      <c r="E32" s="12"/>
      <c r="F32" s="13"/>
      <c r="G32" s="25" t="str">
        <f t="shared" si="1"/>
        <v/>
      </c>
      <c r="H32" s="9"/>
      <c r="I32" s="9"/>
      <c r="J32" s="9"/>
    </row>
    <row r="33" ht="15.75" customHeight="1">
      <c r="A33" s="6"/>
      <c r="B33" s="9"/>
      <c r="C33" s="9"/>
      <c r="D33" s="9"/>
      <c r="E33" s="12"/>
      <c r="F33" s="13"/>
      <c r="G33" s="25" t="str">
        <f t="shared" si="1"/>
        <v/>
      </c>
      <c r="H33" s="9"/>
      <c r="I33" s="9"/>
      <c r="J33" s="9"/>
    </row>
    <row r="34" ht="15.75" customHeight="1">
      <c r="A34" s="6"/>
      <c r="B34" s="9"/>
      <c r="C34" s="9"/>
      <c r="D34" s="9"/>
      <c r="E34" s="12"/>
      <c r="F34" s="13"/>
      <c r="G34" s="25" t="str">
        <f t="shared" si="1"/>
        <v/>
      </c>
      <c r="H34" s="9"/>
      <c r="I34" s="9"/>
      <c r="J34" s="9"/>
    </row>
    <row r="35" ht="15.75" customHeight="1">
      <c r="A35" s="6"/>
      <c r="B35" s="9"/>
      <c r="C35" s="9"/>
      <c r="D35" s="9"/>
      <c r="E35" s="12"/>
      <c r="F35" s="13"/>
      <c r="G35" s="25" t="str">
        <f t="shared" si="1"/>
        <v/>
      </c>
      <c r="H35" s="9"/>
      <c r="I35" s="9"/>
      <c r="J35" s="9"/>
    </row>
    <row r="36" ht="15.75" customHeight="1">
      <c r="A36" s="6"/>
      <c r="B36" s="9"/>
      <c r="C36" s="9"/>
      <c r="D36" s="9"/>
      <c r="E36" s="12"/>
      <c r="F36" s="13"/>
      <c r="G36" s="25" t="str">
        <f t="shared" si="1"/>
        <v/>
      </c>
      <c r="H36" s="9"/>
      <c r="I36" s="9"/>
      <c r="J36" s="9"/>
    </row>
    <row r="37" ht="15.75" customHeight="1">
      <c r="A37" s="6"/>
      <c r="B37" s="9"/>
      <c r="C37" s="9"/>
      <c r="D37" s="9"/>
      <c r="E37" s="12"/>
      <c r="F37" s="13"/>
      <c r="G37" s="25" t="str">
        <f t="shared" si="1"/>
        <v/>
      </c>
      <c r="H37" s="9"/>
      <c r="I37" s="9"/>
      <c r="J37" s="9"/>
    </row>
    <row r="38" ht="15.75" customHeight="1">
      <c r="A38" s="6"/>
      <c r="B38" s="9"/>
      <c r="C38" s="9"/>
      <c r="D38" s="9"/>
      <c r="E38" s="12"/>
      <c r="F38" s="13"/>
      <c r="G38" s="25" t="str">
        <f t="shared" si="1"/>
        <v/>
      </c>
      <c r="H38" s="9"/>
      <c r="I38" s="9"/>
      <c r="J38" s="9"/>
    </row>
    <row r="39" ht="15.75" customHeight="1">
      <c r="A39" s="6"/>
      <c r="B39" s="9"/>
      <c r="C39" s="9"/>
      <c r="D39" s="9"/>
      <c r="E39" s="12"/>
      <c r="F39" s="13"/>
      <c r="G39" s="25" t="str">
        <f t="shared" si="1"/>
        <v/>
      </c>
      <c r="H39" s="9"/>
      <c r="I39" s="9"/>
      <c r="J39" s="9"/>
    </row>
    <row r="40" ht="15.75" customHeight="1">
      <c r="A40" s="6"/>
      <c r="B40" s="9"/>
      <c r="C40" s="9"/>
      <c r="D40" s="9"/>
      <c r="E40" s="12"/>
      <c r="F40" s="13"/>
      <c r="G40" s="25" t="str">
        <f t="shared" si="1"/>
        <v/>
      </c>
      <c r="H40" s="9"/>
      <c r="I40" s="9"/>
      <c r="J40" s="9"/>
    </row>
    <row r="41" ht="15.75" customHeight="1">
      <c r="A41" s="6"/>
      <c r="B41" s="9"/>
      <c r="C41" s="9"/>
      <c r="D41" s="9"/>
      <c r="E41" s="12"/>
      <c r="F41" s="13"/>
      <c r="G41" s="25" t="str">
        <f t="shared" si="1"/>
        <v/>
      </c>
      <c r="H41" s="9"/>
      <c r="I41" s="9"/>
      <c r="J41" s="9"/>
    </row>
    <row r="42" ht="15.75" customHeight="1">
      <c r="A42" s="6"/>
      <c r="B42" s="9"/>
      <c r="C42" s="9"/>
      <c r="D42" s="9"/>
      <c r="E42" s="12"/>
      <c r="F42" s="13"/>
      <c r="G42" s="25" t="str">
        <f t="shared" si="1"/>
        <v/>
      </c>
      <c r="H42" s="9"/>
      <c r="I42" s="9"/>
      <c r="J42" s="9"/>
    </row>
    <row r="43" ht="15.75" customHeight="1">
      <c r="A43" s="6"/>
      <c r="B43" s="9"/>
      <c r="C43" s="9"/>
      <c r="D43" s="9"/>
      <c r="E43" s="12"/>
      <c r="F43" s="13"/>
      <c r="G43" s="25" t="str">
        <f t="shared" si="1"/>
        <v/>
      </c>
      <c r="H43" s="9"/>
      <c r="I43" s="9"/>
      <c r="J43" s="9"/>
    </row>
    <row r="44" ht="15.75" customHeight="1">
      <c r="A44" s="6"/>
      <c r="B44" s="9"/>
      <c r="C44" s="9"/>
      <c r="D44" s="9"/>
      <c r="E44" s="12"/>
      <c r="F44" s="13"/>
      <c r="G44" s="25" t="str">
        <f t="shared" si="1"/>
        <v/>
      </c>
      <c r="H44" s="9"/>
      <c r="I44" s="9"/>
      <c r="J44" s="9"/>
    </row>
    <row r="45" ht="15.75" customHeight="1">
      <c r="A45" s="6"/>
      <c r="B45" s="9"/>
      <c r="C45" s="9"/>
      <c r="D45" s="9"/>
      <c r="E45" s="12"/>
      <c r="F45" s="13"/>
      <c r="G45" s="25" t="str">
        <f t="shared" si="1"/>
        <v/>
      </c>
      <c r="H45" s="9"/>
      <c r="I45" s="9"/>
      <c r="J45" s="9"/>
    </row>
    <row r="46" ht="15.75" customHeight="1">
      <c r="A46" s="6"/>
      <c r="B46" s="9"/>
      <c r="C46" s="9"/>
      <c r="D46" s="9"/>
      <c r="E46" s="12"/>
      <c r="F46" s="13"/>
      <c r="G46" s="25" t="str">
        <f t="shared" si="1"/>
        <v/>
      </c>
      <c r="H46" s="9"/>
      <c r="I46" s="9"/>
      <c r="J46" s="9"/>
    </row>
    <row r="47" ht="15.75" customHeight="1">
      <c r="A47" s="6"/>
      <c r="B47" s="9"/>
      <c r="C47" s="9"/>
      <c r="D47" s="9"/>
      <c r="E47" s="12"/>
      <c r="F47" s="13"/>
      <c r="G47" s="25" t="str">
        <f t="shared" si="1"/>
        <v/>
      </c>
      <c r="H47" s="9"/>
      <c r="I47" s="9"/>
      <c r="J47" s="9"/>
    </row>
    <row r="48" ht="15.75" customHeight="1">
      <c r="A48" s="6"/>
      <c r="B48" s="9"/>
      <c r="C48" s="9"/>
      <c r="D48" s="9"/>
      <c r="E48" s="12"/>
      <c r="F48" s="13"/>
      <c r="G48" s="25" t="str">
        <f t="shared" si="1"/>
        <v/>
      </c>
      <c r="H48" s="9"/>
      <c r="I48" s="9"/>
      <c r="J48" s="9"/>
    </row>
    <row r="49" ht="15.75" customHeight="1">
      <c r="A49" s="6"/>
      <c r="B49" s="9"/>
      <c r="C49" s="9"/>
      <c r="D49" s="9"/>
      <c r="E49" s="12"/>
      <c r="F49" s="13"/>
      <c r="G49" s="25" t="str">
        <f t="shared" si="1"/>
        <v/>
      </c>
      <c r="H49" s="9"/>
      <c r="I49" s="9"/>
      <c r="J49" s="9"/>
    </row>
    <row r="50" ht="15.75" customHeight="1">
      <c r="A50" s="6"/>
      <c r="B50" s="9"/>
      <c r="C50" s="9"/>
      <c r="D50" s="9"/>
      <c r="E50" s="12"/>
      <c r="F50" s="13"/>
      <c r="G50" s="25" t="str">
        <f t="shared" si="1"/>
        <v/>
      </c>
      <c r="H50" s="9"/>
      <c r="I50" s="9"/>
      <c r="J50" s="9"/>
    </row>
    <row r="51" ht="15.75" customHeight="1">
      <c r="A51" s="6"/>
      <c r="B51" s="9"/>
      <c r="C51" s="9"/>
      <c r="D51" s="9"/>
      <c r="E51" s="12"/>
      <c r="F51" s="13"/>
      <c r="G51" s="25" t="str">
        <f t="shared" si="1"/>
        <v/>
      </c>
      <c r="H51" s="9"/>
      <c r="I51" s="9"/>
      <c r="J51" s="9"/>
    </row>
    <row r="52" ht="15.75" customHeight="1">
      <c r="A52" s="6"/>
      <c r="B52" s="9"/>
      <c r="C52" s="9"/>
      <c r="D52" s="9"/>
      <c r="E52" s="12"/>
      <c r="F52" s="13"/>
      <c r="G52" s="25" t="str">
        <f t="shared" si="1"/>
        <v/>
      </c>
      <c r="H52" s="9"/>
      <c r="I52" s="9"/>
      <c r="J52" s="9"/>
    </row>
    <row r="53" ht="15.75" customHeight="1">
      <c r="A53" s="6"/>
      <c r="B53" s="9"/>
      <c r="C53" s="9"/>
      <c r="D53" s="9"/>
      <c r="E53" s="12"/>
      <c r="F53" s="13"/>
      <c r="G53" s="25" t="str">
        <f t="shared" si="1"/>
        <v/>
      </c>
      <c r="H53" s="9"/>
      <c r="I53" s="9"/>
      <c r="J53" s="9"/>
    </row>
    <row r="54" ht="15.75" customHeight="1">
      <c r="A54" s="6"/>
      <c r="B54" s="9"/>
      <c r="C54" s="9"/>
      <c r="D54" s="9"/>
      <c r="E54" s="12"/>
      <c r="F54" s="13"/>
      <c r="G54" s="25" t="str">
        <f t="shared" si="1"/>
        <v/>
      </c>
      <c r="H54" s="9"/>
      <c r="I54" s="9"/>
      <c r="J54" s="9"/>
    </row>
    <row r="55" ht="15.75" customHeight="1">
      <c r="A55" s="6"/>
      <c r="B55" s="9"/>
      <c r="C55" s="9"/>
      <c r="D55" s="9"/>
      <c r="E55" s="12"/>
      <c r="F55" s="13"/>
      <c r="G55" s="25" t="str">
        <f t="shared" si="1"/>
        <v/>
      </c>
      <c r="H55" s="9"/>
      <c r="I55" s="9"/>
      <c r="J55" s="9"/>
    </row>
    <row r="56" ht="15.75" customHeight="1">
      <c r="A56" s="6"/>
      <c r="B56" s="9"/>
      <c r="C56" s="9"/>
      <c r="D56" s="9"/>
      <c r="E56" s="12"/>
      <c r="F56" s="13"/>
      <c r="G56" s="25" t="str">
        <f t="shared" si="1"/>
        <v/>
      </c>
      <c r="H56" s="9"/>
      <c r="I56" s="9"/>
      <c r="J56" s="9"/>
    </row>
    <row r="57" ht="15.75" customHeight="1">
      <c r="A57" s="6"/>
      <c r="B57" s="9"/>
      <c r="C57" s="9"/>
      <c r="D57" s="9"/>
      <c r="E57" s="12"/>
      <c r="F57" s="13"/>
      <c r="G57" s="25" t="str">
        <f t="shared" si="1"/>
        <v/>
      </c>
      <c r="H57" s="9"/>
      <c r="I57" s="9"/>
      <c r="J57" s="9"/>
    </row>
    <row r="58" ht="15.75" customHeight="1">
      <c r="A58" s="6"/>
      <c r="B58" s="9"/>
      <c r="C58" s="9"/>
      <c r="D58" s="9"/>
      <c r="E58" s="12"/>
      <c r="F58" s="13"/>
      <c r="G58" s="25" t="str">
        <f t="shared" si="1"/>
        <v/>
      </c>
      <c r="H58" s="9"/>
      <c r="I58" s="9"/>
      <c r="J58" s="9"/>
    </row>
    <row r="59" ht="15.75" customHeight="1">
      <c r="A59" s="6"/>
      <c r="B59" s="9"/>
      <c r="C59" s="9"/>
      <c r="D59" s="9"/>
      <c r="E59" s="12"/>
      <c r="F59" s="13"/>
      <c r="G59" s="25" t="str">
        <f t="shared" si="1"/>
        <v/>
      </c>
      <c r="H59" s="9"/>
      <c r="I59" s="9"/>
      <c r="J59" s="9"/>
    </row>
    <row r="60" ht="15.75" customHeight="1">
      <c r="A60" s="6"/>
      <c r="B60" s="9"/>
      <c r="C60" s="9"/>
      <c r="D60" s="9"/>
      <c r="E60" s="12"/>
      <c r="F60" s="13"/>
      <c r="G60" s="25" t="str">
        <f t="shared" si="1"/>
        <v/>
      </c>
      <c r="H60" s="9"/>
      <c r="I60" s="9"/>
      <c r="J60" s="9"/>
    </row>
    <row r="61" ht="15.75" customHeight="1">
      <c r="A61" s="6"/>
      <c r="B61" s="9"/>
      <c r="C61" s="9"/>
      <c r="D61" s="9"/>
      <c r="E61" s="12"/>
      <c r="F61" s="13"/>
      <c r="G61" s="25" t="str">
        <f t="shared" si="1"/>
        <v/>
      </c>
      <c r="H61" s="9"/>
      <c r="I61" s="9"/>
      <c r="J61" s="9"/>
    </row>
    <row r="62" ht="15.75" customHeight="1">
      <c r="A62" s="6"/>
      <c r="B62" s="9"/>
      <c r="C62" s="9"/>
      <c r="D62" s="9"/>
      <c r="E62" s="12"/>
      <c r="F62" s="13"/>
      <c r="G62" s="25" t="str">
        <f t="shared" si="1"/>
        <v/>
      </c>
      <c r="H62" s="9"/>
      <c r="I62" s="9"/>
      <c r="J62" s="9"/>
    </row>
    <row r="63" ht="15.75" customHeight="1">
      <c r="A63" s="6"/>
      <c r="B63" s="9"/>
      <c r="C63" s="9"/>
      <c r="D63" s="9"/>
      <c r="E63" s="12"/>
      <c r="F63" s="13"/>
      <c r="G63" s="25" t="str">
        <f t="shared" si="1"/>
        <v/>
      </c>
      <c r="H63" s="9"/>
      <c r="I63" s="9"/>
      <c r="J63" s="9"/>
    </row>
    <row r="64" ht="15.75" customHeight="1">
      <c r="A64" s="6"/>
      <c r="B64" s="9"/>
      <c r="C64" s="9"/>
      <c r="D64" s="9"/>
      <c r="E64" s="12"/>
      <c r="F64" s="13"/>
      <c r="G64" s="25" t="str">
        <f t="shared" si="1"/>
        <v/>
      </c>
      <c r="H64" s="9"/>
      <c r="I64" s="9"/>
      <c r="J64" s="9"/>
    </row>
    <row r="65" ht="15.75" customHeight="1">
      <c r="A65" s="6"/>
      <c r="B65" s="9"/>
      <c r="C65" s="9"/>
      <c r="D65" s="9"/>
      <c r="E65" s="12"/>
      <c r="F65" s="13"/>
      <c r="G65" s="25" t="str">
        <f t="shared" si="1"/>
        <v/>
      </c>
      <c r="H65" s="9"/>
      <c r="I65" s="9"/>
      <c r="J65" s="9"/>
    </row>
    <row r="66" ht="15.75" customHeight="1">
      <c r="A66" s="6"/>
      <c r="B66" s="9"/>
      <c r="C66" s="9"/>
      <c r="D66" s="9"/>
      <c r="E66" s="12"/>
      <c r="F66" s="13"/>
      <c r="G66" s="25" t="str">
        <f t="shared" si="1"/>
        <v/>
      </c>
      <c r="H66" s="9"/>
      <c r="I66" s="9"/>
      <c r="J66" s="9"/>
    </row>
    <row r="67" ht="15.75" customHeight="1">
      <c r="A67" s="6"/>
      <c r="B67" s="9"/>
      <c r="C67" s="9"/>
      <c r="D67" s="9"/>
      <c r="E67" s="12"/>
      <c r="F67" s="13"/>
      <c r="G67" s="25" t="str">
        <f t="shared" si="1"/>
        <v/>
      </c>
      <c r="H67" s="9"/>
      <c r="I67" s="9"/>
      <c r="J67" s="9"/>
    </row>
    <row r="68" ht="15.75" customHeight="1">
      <c r="A68" s="6"/>
      <c r="B68" s="9"/>
      <c r="C68" s="9"/>
      <c r="D68" s="9"/>
      <c r="E68" s="12"/>
      <c r="F68" s="13"/>
      <c r="G68" s="25" t="str">
        <f t="shared" si="1"/>
        <v/>
      </c>
      <c r="H68" s="9"/>
      <c r="I68" s="9"/>
      <c r="J68" s="9"/>
    </row>
    <row r="69" ht="15.75" customHeight="1">
      <c r="A69" s="6"/>
      <c r="B69" s="9"/>
      <c r="C69" s="9"/>
      <c r="D69" s="9"/>
      <c r="E69" s="12"/>
      <c r="F69" s="13"/>
      <c r="G69" s="25" t="str">
        <f t="shared" si="1"/>
        <v/>
      </c>
      <c r="H69" s="9"/>
      <c r="I69" s="9"/>
      <c r="J69" s="9"/>
    </row>
    <row r="70" ht="15.75" customHeight="1">
      <c r="A70" s="6"/>
      <c r="B70" s="9"/>
      <c r="C70" s="9"/>
      <c r="D70" s="9"/>
      <c r="E70" s="12"/>
      <c r="F70" s="13"/>
      <c r="G70" s="25" t="str">
        <f t="shared" si="1"/>
        <v/>
      </c>
      <c r="H70" s="9"/>
      <c r="I70" s="9"/>
      <c r="J70" s="9"/>
    </row>
    <row r="71" ht="15.75" customHeight="1">
      <c r="A71" s="6"/>
      <c r="B71" s="9"/>
      <c r="C71" s="9"/>
      <c r="D71" s="9"/>
      <c r="E71" s="12"/>
      <c r="F71" s="13"/>
      <c r="G71" s="25" t="str">
        <f t="shared" si="1"/>
        <v/>
      </c>
      <c r="H71" s="9"/>
      <c r="I71" s="9"/>
      <c r="J71" s="9"/>
    </row>
    <row r="72" ht="15.75" customHeight="1">
      <c r="A72" s="6"/>
      <c r="B72" s="9"/>
      <c r="C72" s="9"/>
      <c r="D72" s="9"/>
      <c r="E72" s="12"/>
      <c r="F72" s="13"/>
      <c r="G72" s="25" t="str">
        <f t="shared" si="1"/>
        <v/>
      </c>
      <c r="H72" s="9"/>
      <c r="I72" s="9"/>
      <c r="J72" s="9"/>
    </row>
    <row r="73" ht="15.75" customHeight="1">
      <c r="A73" s="6"/>
      <c r="B73" s="9"/>
      <c r="C73" s="9"/>
      <c r="D73" s="9"/>
      <c r="E73" s="12"/>
      <c r="F73" s="13"/>
      <c r="G73" s="25" t="str">
        <f t="shared" si="1"/>
        <v/>
      </c>
      <c r="H73" s="9"/>
      <c r="I73" s="9"/>
      <c r="J73" s="9"/>
    </row>
    <row r="74" ht="15.75" customHeight="1">
      <c r="A74" s="6"/>
      <c r="B74" s="9"/>
      <c r="C74" s="9"/>
      <c r="D74" s="9"/>
      <c r="E74" s="12"/>
      <c r="F74" s="13"/>
      <c r="G74" s="25" t="str">
        <f t="shared" si="1"/>
        <v/>
      </c>
      <c r="H74" s="9"/>
      <c r="I74" s="9"/>
      <c r="J74" s="9"/>
    </row>
    <row r="75" ht="15.75" customHeight="1">
      <c r="A75" s="6"/>
      <c r="B75" s="9"/>
      <c r="C75" s="9"/>
      <c r="D75" s="9"/>
      <c r="E75" s="12"/>
      <c r="F75" s="13"/>
      <c r="G75" s="25" t="str">
        <f t="shared" si="1"/>
        <v/>
      </c>
      <c r="H75" s="9"/>
      <c r="I75" s="9"/>
      <c r="J75" s="9"/>
    </row>
    <row r="76" ht="15.75" customHeight="1">
      <c r="A76" s="6"/>
      <c r="B76" s="9"/>
      <c r="C76" s="9"/>
      <c r="D76" s="9"/>
      <c r="E76" s="12"/>
      <c r="F76" s="13"/>
      <c r="G76" s="25" t="str">
        <f t="shared" si="1"/>
        <v/>
      </c>
      <c r="H76" s="9"/>
      <c r="I76" s="9"/>
      <c r="J76" s="9"/>
    </row>
    <row r="77" ht="15.75" customHeight="1">
      <c r="A77" s="6"/>
      <c r="B77" s="9"/>
      <c r="C77" s="9"/>
      <c r="D77" s="9"/>
      <c r="E77" s="12"/>
      <c r="F77" s="13"/>
      <c r="G77" s="25" t="str">
        <f t="shared" si="1"/>
        <v/>
      </c>
      <c r="H77" s="9"/>
      <c r="I77" s="9"/>
      <c r="J77" s="9"/>
    </row>
    <row r="78" ht="15.75" customHeight="1">
      <c r="A78" s="6"/>
      <c r="B78" s="9"/>
      <c r="C78" s="9"/>
      <c r="D78" s="9"/>
      <c r="E78" s="12"/>
      <c r="F78" s="13"/>
      <c r="G78" s="25" t="str">
        <f t="shared" si="1"/>
        <v/>
      </c>
      <c r="H78" s="9"/>
      <c r="I78" s="9"/>
      <c r="J78" s="9"/>
    </row>
    <row r="79" ht="15.75" customHeight="1">
      <c r="A79" s="6"/>
      <c r="B79" s="9"/>
      <c r="C79" s="9"/>
      <c r="D79" s="9"/>
      <c r="E79" s="12"/>
      <c r="F79" s="13"/>
      <c r="G79" s="25" t="str">
        <f t="shared" si="1"/>
        <v/>
      </c>
      <c r="H79" s="9"/>
      <c r="I79" s="9"/>
      <c r="J79" s="9"/>
    </row>
    <row r="80" ht="15.75" customHeight="1">
      <c r="A80" s="6"/>
      <c r="B80" s="9"/>
      <c r="C80" s="9"/>
      <c r="D80" s="9"/>
      <c r="E80" s="12"/>
      <c r="F80" s="13"/>
      <c r="G80" s="25" t="str">
        <f t="shared" si="1"/>
        <v/>
      </c>
      <c r="H80" s="9"/>
      <c r="I80" s="9"/>
      <c r="J80" s="9"/>
    </row>
    <row r="81" ht="15.75" customHeight="1">
      <c r="A81" s="6"/>
      <c r="B81" s="9"/>
      <c r="C81" s="9"/>
      <c r="D81" s="9"/>
      <c r="E81" s="12"/>
      <c r="F81" s="13"/>
      <c r="G81" s="25" t="str">
        <f t="shared" si="1"/>
        <v/>
      </c>
      <c r="H81" s="9"/>
      <c r="I81" s="9"/>
      <c r="J81" s="9"/>
    </row>
    <row r="82" ht="15.75" customHeight="1">
      <c r="A82" s="6"/>
      <c r="B82" s="9"/>
      <c r="C82" s="9"/>
      <c r="D82" s="9"/>
      <c r="E82" s="12"/>
      <c r="F82" s="13"/>
      <c r="G82" s="25" t="str">
        <f t="shared" si="1"/>
        <v/>
      </c>
      <c r="H82" s="9"/>
      <c r="I82" s="9"/>
      <c r="J82" s="9"/>
    </row>
    <row r="83" ht="15.75" customHeight="1">
      <c r="A83" s="6"/>
      <c r="B83" s="9"/>
      <c r="C83" s="9"/>
      <c r="D83" s="9"/>
      <c r="E83" s="12"/>
      <c r="F83" s="13"/>
      <c r="G83" s="25" t="str">
        <f t="shared" si="1"/>
        <v/>
      </c>
      <c r="H83" s="9"/>
      <c r="I83" s="9"/>
      <c r="J83" s="9"/>
    </row>
    <row r="84" ht="15.75" customHeight="1">
      <c r="A84" s="6"/>
      <c r="B84" s="9"/>
      <c r="C84" s="9"/>
      <c r="D84" s="9"/>
      <c r="E84" s="12"/>
      <c r="F84" s="13"/>
      <c r="G84" s="25" t="str">
        <f t="shared" si="1"/>
        <v/>
      </c>
      <c r="H84" s="9"/>
      <c r="I84" s="9"/>
      <c r="J84" s="9"/>
    </row>
    <row r="85" ht="15.75" customHeight="1">
      <c r="A85" s="6"/>
      <c r="B85" s="9"/>
      <c r="C85" s="9"/>
      <c r="D85" s="9"/>
      <c r="E85" s="12"/>
      <c r="F85" s="13"/>
      <c r="G85" s="25" t="str">
        <f t="shared" si="1"/>
        <v/>
      </c>
      <c r="H85" s="9"/>
      <c r="I85" s="9"/>
      <c r="J85" s="9"/>
    </row>
    <row r="86" ht="15.75" customHeight="1">
      <c r="A86" s="6"/>
      <c r="B86" s="9"/>
      <c r="C86" s="9"/>
      <c r="D86" s="9"/>
      <c r="E86" s="12"/>
      <c r="F86" s="13"/>
      <c r="G86" s="25" t="str">
        <f t="shared" si="1"/>
        <v/>
      </c>
      <c r="H86" s="9"/>
      <c r="I86" s="9"/>
      <c r="J86" s="9"/>
    </row>
    <row r="87" ht="15.75" customHeight="1">
      <c r="A87" s="6"/>
      <c r="B87" s="9"/>
      <c r="C87" s="9"/>
      <c r="D87" s="9"/>
      <c r="E87" s="12"/>
      <c r="F87" s="13"/>
      <c r="G87" s="25" t="str">
        <f t="shared" si="1"/>
        <v/>
      </c>
      <c r="H87" s="9"/>
      <c r="I87" s="9"/>
      <c r="J87" s="9"/>
    </row>
    <row r="88" ht="15.75" customHeight="1">
      <c r="A88" s="6"/>
      <c r="B88" s="9"/>
      <c r="C88" s="9"/>
      <c r="D88" s="9"/>
      <c r="E88" s="12"/>
      <c r="F88" s="13"/>
      <c r="G88" s="25" t="str">
        <f t="shared" si="1"/>
        <v/>
      </c>
      <c r="H88" s="9"/>
      <c r="I88" s="9"/>
      <c r="J88" s="9"/>
    </row>
    <row r="89" ht="15.75" customHeight="1">
      <c r="A89" s="6"/>
      <c r="B89" s="9"/>
      <c r="C89" s="9"/>
      <c r="D89" s="9"/>
      <c r="E89" s="12"/>
      <c r="F89" s="13"/>
      <c r="G89" s="25" t="str">
        <f t="shared" si="1"/>
        <v/>
      </c>
      <c r="H89" s="9"/>
      <c r="I89" s="9"/>
      <c r="J89" s="9"/>
    </row>
    <row r="90" ht="15.75" customHeight="1">
      <c r="A90" s="6"/>
      <c r="B90" s="9"/>
      <c r="C90" s="9"/>
      <c r="D90" s="9"/>
      <c r="E90" s="12"/>
      <c r="F90" s="13"/>
      <c r="G90" s="25" t="str">
        <f t="shared" si="1"/>
        <v/>
      </c>
      <c r="H90" s="9"/>
      <c r="I90" s="9"/>
      <c r="J90" s="9"/>
    </row>
    <row r="91" ht="15.75" customHeight="1">
      <c r="A91" s="6"/>
      <c r="B91" s="9"/>
      <c r="C91" s="9"/>
      <c r="D91" s="9"/>
      <c r="E91" s="12"/>
      <c r="F91" s="13"/>
      <c r="G91" s="25" t="str">
        <f t="shared" si="1"/>
        <v/>
      </c>
      <c r="H91" s="9"/>
      <c r="I91" s="9"/>
      <c r="J91" s="9"/>
    </row>
    <row r="92" ht="15.75" customHeight="1">
      <c r="A92" s="6"/>
      <c r="B92" s="9"/>
      <c r="C92" s="9"/>
      <c r="D92" s="9"/>
      <c r="E92" s="12"/>
      <c r="F92" s="13"/>
      <c r="G92" s="25" t="str">
        <f t="shared" si="1"/>
        <v/>
      </c>
      <c r="H92" s="9"/>
      <c r="I92" s="9"/>
      <c r="J92" s="9"/>
    </row>
    <row r="93" ht="15.75" customHeight="1">
      <c r="A93" s="6"/>
      <c r="B93" s="9"/>
      <c r="C93" s="9"/>
      <c r="D93" s="9"/>
      <c r="E93" s="12"/>
      <c r="F93" s="13"/>
      <c r="G93" s="25" t="str">
        <f t="shared" si="1"/>
        <v/>
      </c>
      <c r="H93" s="9"/>
      <c r="I93" s="9"/>
      <c r="J93" s="9"/>
    </row>
    <row r="94" ht="15.75" customHeight="1">
      <c r="A94" s="6"/>
      <c r="B94" s="9"/>
      <c r="C94" s="9"/>
      <c r="D94" s="9"/>
      <c r="E94" s="12"/>
      <c r="F94" s="13"/>
      <c r="G94" s="25" t="str">
        <f t="shared" si="1"/>
        <v/>
      </c>
      <c r="H94" s="9"/>
      <c r="I94" s="9"/>
      <c r="J94" s="9"/>
    </row>
    <row r="95" ht="15.75" customHeight="1">
      <c r="A95" s="6"/>
      <c r="B95" s="9"/>
      <c r="C95" s="9"/>
      <c r="D95" s="9"/>
      <c r="E95" s="12"/>
      <c r="F95" s="13"/>
      <c r="G95" s="25" t="str">
        <f t="shared" si="1"/>
        <v/>
      </c>
      <c r="H95" s="9"/>
      <c r="I95" s="9"/>
      <c r="J95" s="9"/>
    </row>
    <row r="96" ht="15.75" customHeight="1">
      <c r="A96" s="6"/>
      <c r="B96" s="9"/>
      <c r="C96" s="9"/>
      <c r="D96" s="9"/>
      <c r="E96" s="12"/>
      <c r="F96" s="13"/>
      <c r="G96" s="25" t="str">
        <f t="shared" si="1"/>
        <v/>
      </c>
      <c r="H96" s="9"/>
      <c r="I96" s="9"/>
      <c r="J96" s="9"/>
    </row>
    <row r="97" ht="15.75" customHeight="1">
      <c r="A97" s="6"/>
      <c r="B97" s="9"/>
      <c r="C97" s="9"/>
      <c r="D97" s="9"/>
      <c r="E97" s="12"/>
      <c r="F97" s="13"/>
      <c r="G97" s="25" t="str">
        <f t="shared" si="1"/>
        <v/>
      </c>
      <c r="H97" s="9"/>
      <c r="I97" s="9"/>
      <c r="J97" s="9"/>
    </row>
    <row r="98" ht="15.75" customHeight="1">
      <c r="A98" s="6"/>
      <c r="B98" s="9"/>
      <c r="C98" s="9"/>
      <c r="D98" s="9"/>
      <c r="E98" s="12"/>
      <c r="F98" s="13"/>
      <c r="G98" s="25" t="str">
        <f t="shared" si="1"/>
        <v/>
      </c>
      <c r="H98" s="9"/>
      <c r="I98" s="9"/>
      <c r="J98" s="9"/>
    </row>
    <row r="99" ht="15.75" customHeight="1">
      <c r="A99" s="6"/>
      <c r="B99" s="9"/>
      <c r="C99" s="9"/>
      <c r="D99" s="9"/>
      <c r="E99" s="12"/>
      <c r="F99" s="13"/>
      <c r="G99" s="25" t="str">
        <f t="shared" si="1"/>
        <v/>
      </c>
      <c r="H99" s="9"/>
      <c r="I99" s="9"/>
      <c r="J99" s="9"/>
    </row>
    <row r="100" ht="15.75" customHeight="1">
      <c r="A100" s="6"/>
      <c r="B100" s="9"/>
      <c r="C100" s="9"/>
      <c r="D100" s="9"/>
      <c r="E100" s="12"/>
      <c r="F100" s="13"/>
      <c r="G100" s="25" t="str">
        <f t="shared" si="1"/>
        <v/>
      </c>
      <c r="H100" s="9"/>
      <c r="I100" s="9"/>
      <c r="J100" s="9"/>
    </row>
    <row r="101" ht="15.75" customHeight="1">
      <c r="A101" s="6"/>
      <c r="B101" s="9"/>
      <c r="C101" s="9"/>
      <c r="D101" s="9"/>
      <c r="E101" s="12"/>
      <c r="F101" s="13"/>
      <c r="G101" s="25" t="str">
        <f t="shared" si="1"/>
        <v/>
      </c>
      <c r="H101" s="9"/>
      <c r="I101" s="9"/>
      <c r="J101" s="9"/>
    </row>
    <row r="102" ht="15.75" customHeight="1">
      <c r="A102" s="6"/>
      <c r="B102" s="9"/>
      <c r="C102" s="9"/>
      <c r="D102" s="9"/>
      <c r="E102" s="12"/>
      <c r="F102" s="13"/>
      <c r="G102" s="25" t="str">
        <f t="shared" si="1"/>
        <v/>
      </c>
      <c r="H102" s="9"/>
      <c r="I102" s="9"/>
      <c r="J102" s="9"/>
    </row>
    <row r="103" ht="15.75" customHeight="1">
      <c r="A103" s="6"/>
      <c r="B103" s="9"/>
      <c r="C103" s="9"/>
      <c r="D103" s="9"/>
      <c r="E103" s="12"/>
      <c r="F103" s="13"/>
      <c r="G103" s="25" t="str">
        <f t="shared" si="1"/>
        <v/>
      </c>
      <c r="H103" s="9"/>
      <c r="I103" s="9"/>
      <c r="J103" s="9"/>
    </row>
    <row r="104" ht="15.75" customHeight="1">
      <c r="A104" s="6"/>
      <c r="B104" s="9"/>
      <c r="C104" s="9"/>
      <c r="D104" s="9"/>
      <c r="E104" s="12"/>
      <c r="F104" s="13"/>
      <c r="G104" s="25" t="str">
        <f t="shared" si="1"/>
        <v/>
      </c>
      <c r="H104" s="9"/>
      <c r="I104" s="9"/>
      <c r="J104" s="9"/>
    </row>
    <row r="105" ht="15.75" customHeight="1">
      <c r="A105" s="6"/>
      <c r="B105" s="9"/>
      <c r="C105" s="9"/>
      <c r="D105" s="9"/>
      <c r="E105" s="12"/>
      <c r="F105" s="13"/>
      <c r="G105" s="25" t="str">
        <f t="shared" si="1"/>
        <v/>
      </c>
      <c r="H105" s="9"/>
      <c r="I105" s="9"/>
      <c r="J105" s="9"/>
    </row>
    <row r="106" ht="15.75" customHeight="1">
      <c r="A106" s="6"/>
      <c r="B106" s="9"/>
      <c r="C106" s="9"/>
      <c r="D106" s="9"/>
      <c r="E106" s="12"/>
      <c r="F106" s="13"/>
      <c r="G106" s="25" t="str">
        <f t="shared" si="1"/>
        <v/>
      </c>
      <c r="H106" s="9"/>
      <c r="I106" s="9"/>
      <c r="J106" s="9"/>
    </row>
    <row r="107" ht="15.75" customHeight="1">
      <c r="A107" s="6"/>
      <c r="B107" s="9"/>
      <c r="C107" s="9"/>
      <c r="D107" s="9"/>
      <c r="E107" s="12"/>
      <c r="F107" s="13"/>
      <c r="G107" s="25" t="str">
        <f t="shared" si="1"/>
        <v/>
      </c>
      <c r="H107" s="9"/>
      <c r="I107" s="9"/>
      <c r="J107" s="9"/>
    </row>
    <row r="108" ht="15.75" customHeight="1">
      <c r="A108" s="6"/>
      <c r="B108" s="9"/>
      <c r="C108" s="9"/>
      <c r="D108" s="9"/>
      <c r="E108" s="12"/>
      <c r="F108" s="13"/>
      <c r="G108" s="25" t="str">
        <f t="shared" si="1"/>
        <v/>
      </c>
      <c r="H108" s="9"/>
      <c r="I108" s="9"/>
      <c r="J108" s="9"/>
    </row>
    <row r="109" ht="15.75" customHeight="1">
      <c r="A109" s="6"/>
      <c r="B109" s="9"/>
      <c r="C109" s="9"/>
      <c r="D109" s="9"/>
      <c r="E109" s="12"/>
      <c r="F109" s="13"/>
      <c r="G109" s="25" t="str">
        <f t="shared" si="1"/>
        <v/>
      </c>
      <c r="H109" s="9"/>
      <c r="I109" s="9"/>
      <c r="J109" s="9"/>
    </row>
    <row r="110" ht="15.75" customHeight="1">
      <c r="A110" s="6"/>
      <c r="B110" s="9"/>
      <c r="C110" s="9"/>
      <c r="D110" s="9"/>
      <c r="E110" s="12"/>
      <c r="F110" s="13"/>
      <c r="G110" s="25" t="str">
        <f t="shared" si="1"/>
        <v/>
      </c>
      <c r="H110" s="9"/>
      <c r="I110" s="9"/>
      <c r="J110" s="9"/>
    </row>
    <row r="111" ht="15.75" customHeight="1">
      <c r="A111" s="6"/>
      <c r="B111" s="9"/>
      <c r="C111" s="9"/>
      <c r="D111" s="9"/>
      <c r="E111" s="12"/>
      <c r="F111" s="13"/>
      <c r="G111" s="25" t="str">
        <f t="shared" si="1"/>
        <v/>
      </c>
      <c r="H111" s="9"/>
      <c r="I111" s="9"/>
      <c r="J111" s="9"/>
    </row>
    <row r="112" ht="15.75" customHeight="1">
      <c r="A112" s="6"/>
      <c r="B112" s="9"/>
      <c r="C112" s="9"/>
      <c r="D112" s="9"/>
      <c r="E112" s="12"/>
      <c r="F112" s="13"/>
      <c r="G112" s="25" t="str">
        <f t="shared" si="1"/>
        <v/>
      </c>
      <c r="H112" s="9"/>
      <c r="I112" s="9"/>
      <c r="J112" s="9"/>
    </row>
    <row r="113" ht="15.75" customHeight="1">
      <c r="A113" s="6"/>
      <c r="B113" s="9"/>
      <c r="C113" s="9"/>
      <c r="D113" s="9"/>
      <c r="E113" s="12"/>
      <c r="F113" s="13"/>
      <c r="G113" s="25" t="str">
        <f t="shared" si="1"/>
        <v/>
      </c>
      <c r="H113" s="9"/>
      <c r="I113" s="9"/>
      <c r="J113" s="9"/>
    </row>
    <row r="114" ht="15.75" customHeight="1">
      <c r="A114" s="6"/>
      <c r="B114" s="9"/>
      <c r="C114" s="9"/>
      <c r="D114" s="9"/>
      <c r="E114" s="12"/>
      <c r="F114" s="13"/>
      <c r="G114" s="25" t="str">
        <f t="shared" si="1"/>
        <v/>
      </c>
      <c r="H114" s="9"/>
      <c r="I114" s="9"/>
      <c r="J114" s="9"/>
    </row>
    <row r="115" ht="15.75" customHeight="1">
      <c r="A115" s="6"/>
      <c r="B115" s="9"/>
      <c r="C115" s="9"/>
      <c r="D115" s="9"/>
      <c r="E115" s="12"/>
      <c r="F115" s="13"/>
      <c r="G115" s="25" t="str">
        <f t="shared" si="1"/>
        <v/>
      </c>
      <c r="H115" s="9"/>
      <c r="I115" s="9"/>
      <c r="J115" s="9"/>
    </row>
    <row r="116" ht="15.75" customHeight="1">
      <c r="A116" s="6"/>
      <c r="B116" s="9"/>
      <c r="C116" s="9"/>
      <c r="D116" s="9"/>
      <c r="E116" s="12"/>
      <c r="F116" s="13"/>
      <c r="G116" s="25" t="str">
        <f t="shared" si="1"/>
        <v/>
      </c>
      <c r="H116" s="9"/>
      <c r="I116" s="9"/>
      <c r="J116" s="9"/>
    </row>
    <row r="117" ht="15.75" customHeight="1">
      <c r="A117" s="6"/>
      <c r="B117" s="9"/>
      <c r="C117" s="9"/>
      <c r="D117" s="9"/>
      <c r="E117" s="12"/>
      <c r="F117" s="13"/>
      <c r="G117" s="25" t="str">
        <f t="shared" si="1"/>
        <v/>
      </c>
      <c r="H117" s="9"/>
      <c r="I117" s="9"/>
      <c r="J117" s="9"/>
    </row>
    <row r="118" ht="15.75" customHeight="1">
      <c r="A118" s="6"/>
      <c r="B118" s="9"/>
      <c r="C118" s="9"/>
      <c r="D118" s="9"/>
      <c r="E118" s="12"/>
      <c r="F118" s="13"/>
      <c r="G118" s="25" t="str">
        <f t="shared" si="1"/>
        <v/>
      </c>
      <c r="H118" s="9"/>
      <c r="I118" s="9"/>
      <c r="J118" s="9"/>
    </row>
    <row r="119" ht="15.75" customHeight="1">
      <c r="A119" s="6"/>
      <c r="B119" s="9"/>
      <c r="C119" s="9"/>
      <c r="D119" s="9"/>
      <c r="E119" s="12"/>
      <c r="F119" s="13"/>
      <c r="G119" s="25" t="str">
        <f t="shared" si="1"/>
        <v/>
      </c>
      <c r="H119" s="9"/>
      <c r="I119" s="9"/>
      <c r="J119" s="9"/>
    </row>
    <row r="120" ht="15.75" customHeight="1">
      <c r="A120" s="6"/>
      <c r="B120" s="9"/>
      <c r="C120" s="9"/>
      <c r="D120" s="9"/>
      <c r="E120" s="12"/>
      <c r="F120" s="13"/>
      <c r="G120" s="25" t="str">
        <f t="shared" si="1"/>
        <v/>
      </c>
      <c r="H120" s="9"/>
      <c r="I120" s="9"/>
      <c r="J120" s="9"/>
    </row>
    <row r="121" ht="15.75" customHeight="1">
      <c r="A121" s="6"/>
      <c r="B121" s="9"/>
      <c r="C121" s="9"/>
      <c r="D121" s="9"/>
      <c r="E121" s="12"/>
      <c r="F121" s="13"/>
      <c r="G121" s="25" t="str">
        <f t="shared" si="1"/>
        <v/>
      </c>
      <c r="H121" s="9"/>
      <c r="I121" s="9"/>
      <c r="J121" s="9"/>
    </row>
    <row r="122" ht="15.75" customHeight="1">
      <c r="A122" s="6"/>
      <c r="B122" s="9"/>
      <c r="C122" s="9"/>
      <c r="D122" s="9"/>
      <c r="E122" s="12"/>
      <c r="F122" s="13"/>
      <c r="G122" s="25" t="str">
        <f t="shared" si="1"/>
        <v/>
      </c>
      <c r="H122" s="9"/>
      <c r="I122" s="9"/>
      <c r="J122" s="9"/>
    </row>
    <row r="123" ht="15.75" customHeight="1">
      <c r="A123" s="6"/>
      <c r="B123" s="9"/>
      <c r="C123" s="9"/>
      <c r="D123" s="9"/>
      <c r="E123" s="12"/>
      <c r="F123" s="13"/>
      <c r="G123" s="25" t="str">
        <f t="shared" si="1"/>
        <v/>
      </c>
      <c r="H123" s="9"/>
      <c r="I123" s="9"/>
      <c r="J123" s="9"/>
    </row>
    <row r="124" ht="15.75" customHeight="1">
      <c r="A124" s="6"/>
      <c r="B124" s="9"/>
      <c r="C124" s="9"/>
      <c r="D124" s="9"/>
      <c r="E124" s="12"/>
      <c r="F124" s="13"/>
      <c r="G124" s="25" t="str">
        <f t="shared" si="1"/>
        <v/>
      </c>
      <c r="H124" s="9"/>
      <c r="I124" s="9"/>
      <c r="J124" s="9"/>
    </row>
    <row r="125" ht="15.75" customHeight="1">
      <c r="A125" s="6"/>
      <c r="B125" s="9"/>
      <c r="C125" s="9"/>
      <c r="D125" s="9"/>
      <c r="E125" s="12"/>
      <c r="F125" s="13"/>
      <c r="G125" s="25" t="str">
        <f t="shared" si="1"/>
        <v/>
      </c>
      <c r="H125" s="9"/>
      <c r="I125" s="9"/>
      <c r="J125" s="9"/>
    </row>
    <row r="126" ht="15.75" customHeight="1">
      <c r="A126" s="6"/>
      <c r="B126" s="9"/>
      <c r="C126" s="9"/>
      <c r="D126" s="9"/>
      <c r="E126" s="12"/>
      <c r="F126" s="13"/>
      <c r="G126" s="25" t="str">
        <f t="shared" si="1"/>
        <v/>
      </c>
      <c r="H126" s="9"/>
      <c r="I126" s="9"/>
      <c r="J126" s="9"/>
    </row>
    <row r="127" ht="15.75" customHeight="1">
      <c r="A127" s="6"/>
      <c r="B127" s="9"/>
      <c r="C127" s="9"/>
      <c r="D127" s="9"/>
      <c r="E127" s="12"/>
      <c r="F127" s="13"/>
      <c r="G127" s="25" t="str">
        <f t="shared" si="1"/>
        <v/>
      </c>
      <c r="H127" s="9"/>
      <c r="I127" s="9"/>
      <c r="J127" s="9"/>
    </row>
    <row r="128" ht="15.75" customHeight="1">
      <c r="A128" s="6"/>
      <c r="B128" s="9"/>
      <c r="C128" s="9"/>
      <c r="D128" s="9"/>
      <c r="E128" s="12"/>
      <c r="F128" s="13"/>
      <c r="G128" s="25" t="str">
        <f t="shared" si="1"/>
        <v/>
      </c>
      <c r="H128" s="9"/>
      <c r="I128" s="9"/>
      <c r="J128" s="9"/>
    </row>
    <row r="129" ht="15.75" customHeight="1">
      <c r="A129" s="6"/>
      <c r="B129" s="9"/>
      <c r="C129" s="9"/>
      <c r="D129" s="9"/>
      <c r="E129" s="12"/>
      <c r="F129" s="13"/>
      <c r="G129" s="25" t="str">
        <f t="shared" si="1"/>
        <v/>
      </c>
      <c r="H129" s="9"/>
      <c r="I129" s="9"/>
      <c r="J129" s="9"/>
    </row>
    <row r="130" ht="15.75" customHeight="1">
      <c r="A130" s="6"/>
      <c r="B130" s="9"/>
      <c r="C130" s="9"/>
      <c r="D130" s="9"/>
      <c r="E130" s="12"/>
      <c r="F130" s="13"/>
      <c r="G130" s="25" t="str">
        <f t="shared" si="1"/>
        <v/>
      </c>
      <c r="H130" s="9"/>
      <c r="I130" s="9"/>
      <c r="J130" s="9"/>
    </row>
    <row r="131" ht="15.75" customHeight="1">
      <c r="A131" s="6"/>
      <c r="B131" s="9"/>
      <c r="C131" s="9"/>
      <c r="D131" s="9"/>
      <c r="E131" s="12"/>
      <c r="F131" s="13"/>
      <c r="G131" s="25" t="str">
        <f t="shared" si="1"/>
        <v/>
      </c>
      <c r="H131" s="9"/>
      <c r="I131" s="9"/>
      <c r="J131" s="9"/>
    </row>
    <row r="132" ht="15.75" customHeight="1">
      <c r="A132" s="6"/>
      <c r="B132" s="9"/>
      <c r="C132" s="9"/>
      <c r="D132" s="9"/>
      <c r="E132" s="12"/>
      <c r="F132" s="13"/>
      <c r="G132" s="25" t="str">
        <f t="shared" si="1"/>
        <v/>
      </c>
      <c r="H132" s="9"/>
      <c r="I132" s="9"/>
      <c r="J132" s="9"/>
    </row>
    <row r="133" ht="15.75" customHeight="1">
      <c r="A133" s="6"/>
      <c r="B133" s="9"/>
      <c r="C133" s="9"/>
      <c r="D133" s="9"/>
      <c r="E133" s="12"/>
      <c r="F133" s="13"/>
      <c r="G133" s="25" t="str">
        <f t="shared" si="1"/>
        <v/>
      </c>
      <c r="H133" s="9"/>
      <c r="I133" s="9"/>
      <c r="J133" s="9"/>
    </row>
    <row r="134" ht="15.75" customHeight="1">
      <c r="A134" s="6"/>
      <c r="B134" s="9"/>
      <c r="C134" s="9"/>
      <c r="D134" s="9"/>
      <c r="E134" s="12"/>
      <c r="F134" s="13"/>
      <c r="G134" s="25" t="str">
        <f t="shared" si="1"/>
        <v/>
      </c>
      <c r="H134" s="9"/>
      <c r="I134" s="9"/>
      <c r="J134" s="9"/>
    </row>
    <row r="135" ht="15.75" customHeight="1">
      <c r="A135" s="6"/>
      <c r="B135" s="9"/>
      <c r="C135" s="9"/>
      <c r="D135" s="9"/>
      <c r="E135" s="12"/>
      <c r="F135" s="13"/>
      <c r="G135" s="25" t="str">
        <f t="shared" si="1"/>
        <v/>
      </c>
      <c r="H135" s="9"/>
      <c r="I135" s="9"/>
      <c r="J135" s="9"/>
    </row>
    <row r="136" ht="15.75" customHeight="1">
      <c r="A136" s="6"/>
      <c r="B136" s="9"/>
      <c r="C136" s="9"/>
      <c r="D136" s="9"/>
      <c r="E136" s="12"/>
      <c r="F136" s="13"/>
      <c r="G136" s="25" t="str">
        <f t="shared" si="1"/>
        <v/>
      </c>
      <c r="H136" s="9"/>
      <c r="I136" s="9"/>
      <c r="J136" s="9"/>
    </row>
    <row r="137" ht="15.75" customHeight="1">
      <c r="A137" s="6"/>
      <c r="B137" s="9"/>
      <c r="C137" s="9"/>
      <c r="D137" s="9"/>
      <c r="E137" s="12"/>
      <c r="F137" s="13"/>
      <c r="G137" s="25" t="str">
        <f t="shared" si="1"/>
        <v/>
      </c>
      <c r="H137" s="9"/>
      <c r="I137" s="9"/>
      <c r="J137" s="9"/>
    </row>
    <row r="138" ht="15.75" customHeight="1">
      <c r="A138" s="6"/>
      <c r="B138" s="9"/>
      <c r="C138" s="9"/>
      <c r="D138" s="9"/>
      <c r="E138" s="12"/>
      <c r="F138" s="13"/>
      <c r="G138" s="25" t="str">
        <f t="shared" si="1"/>
        <v/>
      </c>
      <c r="H138" s="9"/>
      <c r="I138" s="9"/>
      <c r="J138" s="9"/>
    </row>
    <row r="139" ht="15.75" customHeight="1">
      <c r="A139" s="6"/>
      <c r="B139" s="9"/>
      <c r="C139" s="9"/>
      <c r="D139" s="9"/>
      <c r="E139" s="12"/>
      <c r="F139" s="13"/>
      <c r="G139" s="25" t="str">
        <f t="shared" si="1"/>
        <v/>
      </c>
      <c r="H139" s="9"/>
      <c r="I139" s="9"/>
      <c r="J139" s="9"/>
    </row>
    <row r="140" ht="15.75" customHeight="1">
      <c r="A140" s="6"/>
      <c r="B140" s="9"/>
      <c r="C140" s="9"/>
      <c r="D140" s="9"/>
      <c r="E140" s="12"/>
      <c r="F140" s="13"/>
      <c r="G140" s="25" t="str">
        <f t="shared" si="1"/>
        <v/>
      </c>
      <c r="H140" s="9"/>
      <c r="I140" s="9"/>
      <c r="J140" s="9"/>
    </row>
    <row r="141" ht="15.75" customHeight="1">
      <c r="A141" s="6"/>
      <c r="B141" s="9"/>
      <c r="C141" s="9"/>
      <c r="D141" s="9"/>
      <c r="E141" s="12"/>
      <c r="F141" s="13"/>
      <c r="G141" s="25" t="str">
        <f t="shared" si="1"/>
        <v/>
      </c>
      <c r="H141" s="9"/>
      <c r="I141" s="9"/>
      <c r="J141" s="9"/>
    </row>
    <row r="142" ht="15.75" customHeight="1">
      <c r="A142" s="6"/>
      <c r="B142" s="9"/>
      <c r="C142" s="9"/>
      <c r="D142" s="9"/>
      <c r="E142" s="12"/>
      <c r="F142" s="13"/>
      <c r="G142" s="25" t="str">
        <f t="shared" si="1"/>
        <v/>
      </c>
      <c r="H142" s="9"/>
      <c r="I142" s="9"/>
      <c r="J142" s="9"/>
    </row>
    <row r="143" ht="15.75" customHeight="1">
      <c r="A143" s="6"/>
      <c r="B143" s="9"/>
      <c r="C143" s="9"/>
      <c r="D143" s="9"/>
      <c r="E143" s="12"/>
      <c r="F143" s="13"/>
      <c r="G143" s="25" t="str">
        <f t="shared" si="1"/>
        <v/>
      </c>
      <c r="H143" s="9"/>
      <c r="I143" s="9"/>
      <c r="J143" s="9"/>
    </row>
    <row r="144" ht="15.75" customHeight="1">
      <c r="A144" s="6"/>
      <c r="B144" s="9"/>
      <c r="C144" s="9"/>
      <c r="D144" s="9"/>
      <c r="E144" s="12"/>
      <c r="F144" s="13"/>
      <c r="G144" s="25" t="str">
        <f t="shared" si="1"/>
        <v/>
      </c>
      <c r="H144" s="9"/>
      <c r="I144" s="9"/>
      <c r="J144" s="9"/>
    </row>
    <row r="145" ht="15.75" customHeight="1">
      <c r="A145" s="6"/>
      <c r="B145" s="9"/>
      <c r="C145" s="9"/>
      <c r="D145" s="9"/>
      <c r="E145" s="12"/>
      <c r="F145" s="13"/>
      <c r="G145" s="25" t="str">
        <f t="shared" si="1"/>
        <v/>
      </c>
      <c r="H145" s="9"/>
      <c r="I145" s="9"/>
      <c r="J145" s="9"/>
    </row>
    <row r="146" ht="15.75" customHeight="1">
      <c r="A146" s="6"/>
      <c r="B146" s="9"/>
      <c r="C146" s="9"/>
      <c r="D146" s="9"/>
      <c r="E146" s="12"/>
      <c r="F146" s="13"/>
      <c r="G146" s="25" t="str">
        <f t="shared" si="1"/>
        <v/>
      </c>
      <c r="H146" s="9"/>
      <c r="I146" s="9"/>
      <c r="J146" s="9"/>
    </row>
    <row r="147" ht="15.75" customHeight="1">
      <c r="A147" s="6"/>
      <c r="B147" s="9"/>
      <c r="C147" s="9"/>
      <c r="D147" s="9"/>
      <c r="E147" s="12"/>
      <c r="F147" s="13"/>
      <c r="G147" s="25" t="str">
        <f t="shared" si="1"/>
        <v/>
      </c>
      <c r="H147" s="9"/>
      <c r="I147" s="9"/>
      <c r="J147" s="9"/>
    </row>
    <row r="148" ht="15.75" customHeight="1">
      <c r="A148" s="6"/>
      <c r="B148" s="9"/>
      <c r="C148" s="9"/>
      <c r="D148" s="9"/>
      <c r="E148" s="12"/>
      <c r="F148" s="13"/>
      <c r="G148" s="25" t="str">
        <f t="shared" si="1"/>
        <v/>
      </c>
      <c r="H148" s="9"/>
      <c r="I148" s="9"/>
      <c r="J148" s="9"/>
    </row>
    <row r="149" ht="15.75" customHeight="1">
      <c r="A149" s="6"/>
      <c r="B149" s="9"/>
      <c r="C149" s="9"/>
      <c r="D149" s="9"/>
      <c r="E149" s="12"/>
      <c r="F149" s="13"/>
      <c r="G149" s="25" t="str">
        <f t="shared" si="1"/>
        <v/>
      </c>
      <c r="H149" s="9"/>
      <c r="I149" s="9"/>
      <c r="J149" s="9"/>
    </row>
    <row r="150" ht="15.75" customHeight="1">
      <c r="A150" s="6"/>
      <c r="B150" s="9"/>
      <c r="C150" s="9"/>
      <c r="D150" s="9"/>
      <c r="E150" s="12"/>
      <c r="F150" s="13"/>
      <c r="G150" s="25" t="str">
        <f t="shared" si="1"/>
        <v/>
      </c>
      <c r="H150" s="9"/>
      <c r="I150" s="9"/>
      <c r="J150" s="9"/>
    </row>
    <row r="151" ht="15.75" customHeight="1">
      <c r="A151" s="6"/>
      <c r="B151" s="9"/>
      <c r="C151" s="9"/>
      <c r="D151" s="9"/>
      <c r="E151" s="12"/>
      <c r="F151" s="13"/>
      <c r="G151" s="25" t="str">
        <f t="shared" si="1"/>
        <v/>
      </c>
      <c r="H151" s="9"/>
      <c r="I151" s="9"/>
      <c r="J151" s="9"/>
    </row>
    <row r="152" ht="15.75" customHeight="1">
      <c r="A152" s="6"/>
      <c r="B152" s="9"/>
      <c r="C152" s="9"/>
      <c r="D152" s="9"/>
      <c r="E152" s="12"/>
      <c r="F152" s="13"/>
      <c r="G152" s="25" t="str">
        <f t="shared" si="1"/>
        <v/>
      </c>
      <c r="H152" s="9"/>
      <c r="I152" s="9"/>
      <c r="J152" s="9"/>
    </row>
    <row r="153" ht="15.75" customHeight="1">
      <c r="A153" s="6"/>
      <c r="B153" s="9"/>
      <c r="C153" s="9"/>
      <c r="D153" s="9"/>
      <c r="E153" s="12"/>
      <c r="F153" s="13"/>
      <c r="G153" s="25" t="str">
        <f t="shared" si="1"/>
        <v/>
      </c>
      <c r="H153" s="9"/>
      <c r="I153" s="9"/>
      <c r="J153" s="9"/>
    </row>
    <row r="154" ht="15.75" customHeight="1">
      <c r="A154" s="6"/>
      <c r="B154" s="9"/>
      <c r="C154" s="9"/>
      <c r="D154" s="9"/>
      <c r="E154" s="12"/>
      <c r="F154" s="13"/>
      <c r="G154" s="25" t="str">
        <f t="shared" si="1"/>
        <v/>
      </c>
      <c r="H154" s="9"/>
      <c r="I154" s="9"/>
      <c r="J154" s="9"/>
    </row>
    <row r="155" ht="15.75" customHeight="1">
      <c r="A155" s="6"/>
      <c r="B155" s="9"/>
      <c r="C155" s="9"/>
      <c r="D155" s="9"/>
      <c r="E155" s="12"/>
      <c r="F155" s="13"/>
      <c r="G155" s="25" t="str">
        <f t="shared" si="1"/>
        <v/>
      </c>
      <c r="H155" s="9"/>
      <c r="I155" s="9"/>
      <c r="J155" s="9"/>
    </row>
    <row r="156" ht="15.75" customHeight="1">
      <c r="A156" s="6"/>
      <c r="B156" s="9"/>
      <c r="C156" s="9"/>
      <c r="D156" s="9"/>
      <c r="E156" s="12"/>
      <c r="F156" s="13"/>
      <c r="G156" s="25" t="str">
        <f t="shared" si="1"/>
        <v/>
      </c>
      <c r="H156" s="9"/>
      <c r="I156" s="9"/>
      <c r="J156" s="9"/>
    </row>
    <row r="157" ht="15.75" customHeight="1">
      <c r="A157" s="6"/>
      <c r="B157" s="9"/>
      <c r="C157" s="9"/>
      <c r="D157" s="9"/>
      <c r="E157" s="12"/>
      <c r="F157" s="13"/>
      <c r="G157" s="25" t="str">
        <f t="shared" si="1"/>
        <v/>
      </c>
      <c r="H157" s="9"/>
      <c r="I157" s="9"/>
      <c r="J157" s="9"/>
    </row>
    <row r="158" ht="15.75" customHeight="1">
      <c r="A158" s="6"/>
      <c r="B158" s="9"/>
      <c r="C158" s="9"/>
      <c r="D158" s="9"/>
      <c r="E158" s="12"/>
      <c r="F158" s="13"/>
      <c r="G158" s="25" t="str">
        <f t="shared" si="1"/>
        <v/>
      </c>
      <c r="H158" s="9"/>
      <c r="I158" s="9"/>
      <c r="J158" s="9"/>
    </row>
    <row r="159" ht="15.75" customHeight="1">
      <c r="A159" s="6"/>
      <c r="B159" s="9"/>
      <c r="C159" s="9"/>
      <c r="D159" s="9"/>
      <c r="E159" s="12"/>
      <c r="F159" s="13"/>
      <c r="G159" s="25" t="str">
        <f t="shared" si="1"/>
        <v/>
      </c>
      <c r="H159" s="9"/>
      <c r="I159" s="9"/>
      <c r="J159" s="9"/>
    </row>
    <row r="160" ht="15.75" customHeight="1">
      <c r="A160" s="6"/>
      <c r="B160" s="9"/>
      <c r="C160" s="9"/>
      <c r="D160" s="9"/>
      <c r="E160" s="12"/>
      <c r="F160" s="13"/>
      <c r="G160" s="25" t="str">
        <f t="shared" si="1"/>
        <v/>
      </c>
      <c r="H160" s="9"/>
      <c r="I160" s="9"/>
      <c r="J160" s="9"/>
    </row>
    <row r="161" ht="15.75" customHeight="1">
      <c r="A161" s="6"/>
      <c r="B161" s="9"/>
      <c r="C161" s="9"/>
      <c r="D161" s="9"/>
      <c r="E161" s="12"/>
      <c r="F161" s="13"/>
      <c r="G161" s="25" t="str">
        <f t="shared" si="1"/>
        <v/>
      </c>
      <c r="H161" s="9"/>
      <c r="I161" s="9"/>
      <c r="J161" s="9"/>
    </row>
    <row r="162" ht="15.75" customHeight="1">
      <c r="A162" s="6"/>
      <c r="B162" s="9"/>
      <c r="C162" s="9"/>
      <c r="D162" s="9"/>
      <c r="E162" s="12"/>
      <c r="F162" s="13"/>
      <c r="G162" s="25" t="str">
        <f t="shared" si="1"/>
        <v/>
      </c>
      <c r="H162" s="9"/>
      <c r="I162" s="9"/>
      <c r="J162" s="9"/>
    </row>
    <row r="163" ht="15.75" customHeight="1">
      <c r="A163" s="6"/>
      <c r="B163" s="9"/>
      <c r="C163" s="9"/>
      <c r="D163" s="9"/>
      <c r="E163" s="12"/>
      <c r="F163" s="13"/>
      <c r="G163" s="25" t="str">
        <f t="shared" si="1"/>
        <v/>
      </c>
      <c r="H163" s="9"/>
      <c r="I163" s="9"/>
      <c r="J163" s="9"/>
    </row>
    <row r="164" ht="15.75" customHeight="1">
      <c r="A164" s="6"/>
      <c r="B164" s="9"/>
      <c r="C164" s="9"/>
      <c r="D164" s="9"/>
      <c r="E164" s="12"/>
      <c r="F164" s="13"/>
      <c r="G164" s="25" t="str">
        <f t="shared" si="1"/>
        <v/>
      </c>
      <c r="H164" s="9"/>
      <c r="I164" s="9"/>
      <c r="J164" s="9"/>
    </row>
    <row r="165" ht="15.75" customHeight="1">
      <c r="A165" s="6"/>
      <c r="B165" s="9"/>
      <c r="C165" s="9"/>
      <c r="D165" s="9"/>
      <c r="E165" s="12"/>
      <c r="F165" s="13"/>
      <c r="G165" s="25" t="str">
        <f t="shared" si="1"/>
        <v/>
      </c>
      <c r="H165" s="9"/>
      <c r="I165" s="9"/>
      <c r="J165" s="9"/>
    </row>
    <row r="166" ht="15.75" customHeight="1">
      <c r="A166" s="6"/>
      <c r="B166" s="9"/>
      <c r="C166" s="9"/>
      <c r="D166" s="9"/>
      <c r="E166" s="12"/>
      <c r="F166" s="13"/>
      <c r="G166" s="25" t="str">
        <f t="shared" si="1"/>
        <v/>
      </c>
      <c r="H166" s="9"/>
      <c r="I166" s="9"/>
      <c r="J166" s="9"/>
    </row>
    <row r="167" ht="15.75" customHeight="1">
      <c r="A167" s="6"/>
      <c r="B167" s="9"/>
      <c r="C167" s="9"/>
      <c r="D167" s="9"/>
      <c r="E167" s="12"/>
      <c r="F167" s="13"/>
      <c r="G167" s="25" t="str">
        <f t="shared" si="1"/>
        <v/>
      </c>
      <c r="H167" s="9"/>
      <c r="I167" s="9"/>
      <c r="J167" s="9"/>
    </row>
    <row r="168" ht="15.75" customHeight="1">
      <c r="A168" s="6"/>
      <c r="B168" s="9"/>
      <c r="C168" s="9"/>
      <c r="D168" s="9"/>
      <c r="E168" s="12"/>
      <c r="F168" s="13"/>
      <c r="G168" s="25" t="str">
        <f t="shared" si="1"/>
        <v/>
      </c>
      <c r="H168" s="9"/>
      <c r="I168" s="9"/>
      <c r="J168" s="9"/>
    </row>
    <row r="169" ht="15.75" customHeight="1">
      <c r="A169" s="6"/>
      <c r="B169" s="9"/>
      <c r="C169" s="9"/>
      <c r="D169" s="9"/>
      <c r="E169" s="12"/>
      <c r="F169" s="13"/>
      <c r="G169" s="25" t="str">
        <f t="shared" si="1"/>
        <v/>
      </c>
      <c r="H169" s="9"/>
      <c r="I169" s="9"/>
      <c r="J169" s="9"/>
    </row>
    <row r="170" ht="15.75" customHeight="1">
      <c r="A170" s="6"/>
      <c r="B170" s="9"/>
      <c r="C170" s="9"/>
      <c r="D170" s="9"/>
      <c r="E170" s="12"/>
      <c r="F170" s="13"/>
      <c r="G170" s="25" t="str">
        <f t="shared" si="1"/>
        <v/>
      </c>
      <c r="H170" s="9"/>
      <c r="I170" s="9"/>
      <c r="J170" s="9"/>
    </row>
    <row r="171" ht="15.75" customHeight="1">
      <c r="A171" s="6"/>
      <c r="B171" s="9"/>
      <c r="C171" s="9"/>
      <c r="D171" s="9"/>
      <c r="E171" s="12"/>
      <c r="F171" s="13"/>
      <c r="G171" s="25" t="str">
        <f t="shared" si="1"/>
        <v/>
      </c>
      <c r="H171" s="9"/>
      <c r="I171" s="9"/>
      <c r="J171" s="9"/>
    </row>
    <row r="172" ht="15.75" customHeight="1">
      <c r="A172" s="6"/>
      <c r="B172" s="9"/>
      <c r="C172" s="9"/>
      <c r="D172" s="9"/>
      <c r="E172" s="12"/>
      <c r="F172" s="13"/>
      <c r="G172" s="25" t="str">
        <f t="shared" si="1"/>
        <v/>
      </c>
      <c r="H172" s="9"/>
      <c r="I172" s="9"/>
      <c r="J172" s="9"/>
    </row>
    <row r="173" ht="15.75" customHeight="1">
      <c r="A173" s="6"/>
      <c r="B173" s="9"/>
      <c r="C173" s="9"/>
      <c r="D173" s="9"/>
      <c r="E173" s="12"/>
      <c r="F173" s="13"/>
      <c r="G173" s="25" t="str">
        <f t="shared" si="1"/>
        <v/>
      </c>
      <c r="H173" s="9"/>
      <c r="I173" s="9"/>
      <c r="J173" s="9"/>
    </row>
    <row r="174" ht="15.75" customHeight="1">
      <c r="A174" s="6"/>
      <c r="B174" s="9"/>
      <c r="C174" s="9"/>
      <c r="D174" s="9"/>
      <c r="E174" s="12"/>
      <c r="F174" s="13"/>
      <c r="G174" s="25" t="str">
        <f t="shared" si="1"/>
        <v/>
      </c>
      <c r="H174" s="9"/>
      <c r="I174" s="9"/>
      <c r="J174" s="9"/>
    </row>
    <row r="175" ht="15.75" customHeight="1">
      <c r="A175" s="6"/>
      <c r="B175" s="9"/>
      <c r="C175" s="9"/>
      <c r="D175" s="9"/>
      <c r="E175" s="12"/>
      <c r="F175" s="13"/>
      <c r="G175" s="25" t="str">
        <f t="shared" si="1"/>
        <v/>
      </c>
      <c r="H175" s="9"/>
      <c r="I175" s="9"/>
      <c r="J175" s="9"/>
    </row>
    <row r="176" ht="15.75" customHeight="1">
      <c r="A176" s="6"/>
      <c r="B176" s="9"/>
      <c r="C176" s="9"/>
      <c r="D176" s="9"/>
      <c r="E176" s="12"/>
      <c r="F176" s="13"/>
      <c r="G176" s="25" t="str">
        <f t="shared" si="1"/>
        <v/>
      </c>
      <c r="H176" s="9"/>
      <c r="I176" s="9"/>
      <c r="J176" s="9"/>
    </row>
    <row r="177" ht="15.75" customHeight="1">
      <c r="A177" s="6"/>
      <c r="B177" s="9"/>
      <c r="C177" s="9"/>
      <c r="D177" s="9"/>
      <c r="E177" s="12"/>
      <c r="F177" s="13"/>
      <c r="G177" s="25" t="str">
        <f t="shared" si="1"/>
        <v/>
      </c>
      <c r="H177" s="9"/>
      <c r="I177" s="9"/>
      <c r="J177" s="9"/>
    </row>
    <row r="178" ht="15.75" customHeight="1">
      <c r="A178" s="6"/>
      <c r="B178" s="9"/>
      <c r="C178" s="9"/>
      <c r="D178" s="9"/>
      <c r="E178" s="12"/>
      <c r="F178" s="13"/>
      <c r="G178" s="25" t="str">
        <f t="shared" si="1"/>
        <v/>
      </c>
      <c r="H178" s="9"/>
      <c r="I178" s="9"/>
      <c r="J178" s="9"/>
    </row>
    <row r="179" ht="15.75" customHeight="1">
      <c r="A179" s="6"/>
      <c r="B179" s="9"/>
      <c r="C179" s="9"/>
      <c r="D179" s="9"/>
      <c r="E179" s="12"/>
      <c r="F179" s="13"/>
      <c r="G179" s="25" t="str">
        <f t="shared" si="1"/>
        <v/>
      </c>
      <c r="H179" s="9"/>
      <c r="I179" s="9"/>
      <c r="J179" s="9"/>
    </row>
    <row r="180" ht="15.75" customHeight="1">
      <c r="A180" s="6"/>
      <c r="B180" s="9"/>
      <c r="C180" s="9"/>
      <c r="D180" s="9"/>
      <c r="E180" s="12"/>
      <c r="F180" s="13"/>
      <c r="G180" s="25" t="str">
        <f t="shared" si="1"/>
        <v/>
      </c>
      <c r="H180" s="9"/>
      <c r="I180" s="9"/>
      <c r="J180" s="9"/>
    </row>
    <row r="181" ht="15.75" customHeight="1">
      <c r="A181" s="6"/>
      <c r="B181" s="9"/>
      <c r="C181" s="9"/>
      <c r="D181" s="9"/>
      <c r="E181" s="12"/>
      <c r="F181" s="13"/>
      <c r="G181" s="25" t="str">
        <f t="shared" si="1"/>
        <v/>
      </c>
      <c r="H181" s="9"/>
      <c r="I181" s="9"/>
      <c r="J181" s="9"/>
    </row>
    <row r="182" ht="15.75" customHeight="1">
      <c r="A182" s="6"/>
      <c r="B182" s="9"/>
      <c r="C182" s="9"/>
      <c r="D182" s="9"/>
      <c r="E182" s="12"/>
      <c r="F182" s="13"/>
      <c r="G182" s="25" t="str">
        <f t="shared" si="1"/>
        <v/>
      </c>
      <c r="H182" s="9"/>
      <c r="I182" s="9"/>
      <c r="J182" s="9"/>
    </row>
    <row r="183" ht="15.75" customHeight="1">
      <c r="A183" s="6"/>
      <c r="B183" s="9"/>
      <c r="C183" s="9"/>
      <c r="D183" s="9"/>
      <c r="E183" s="12"/>
      <c r="F183" s="13"/>
      <c r="G183" s="25" t="str">
        <f t="shared" si="1"/>
        <v/>
      </c>
      <c r="H183" s="9"/>
      <c r="I183" s="9"/>
      <c r="J183" s="9"/>
    </row>
    <row r="184" ht="15.75" customHeight="1">
      <c r="A184" s="6"/>
      <c r="B184" s="9"/>
      <c r="C184" s="9"/>
      <c r="D184" s="9"/>
      <c r="E184" s="12"/>
      <c r="F184" s="13"/>
      <c r="G184" s="25" t="str">
        <f t="shared" si="1"/>
        <v/>
      </c>
      <c r="H184" s="9"/>
      <c r="I184" s="9"/>
      <c r="J184" s="9"/>
    </row>
    <row r="185" ht="15.75" customHeight="1">
      <c r="A185" s="6"/>
      <c r="B185" s="9"/>
      <c r="C185" s="9"/>
      <c r="D185" s="9"/>
      <c r="E185" s="12"/>
      <c r="F185" s="13"/>
      <c r="G185" s="25" t="str">
        <f t="shared" si="1"/>
        <v/>
      </c>
      <c r="H185" s="9"/>
      <c r="I185" s="9"/>
      <c r="J185" s="9"/>
    </row>
    <row r="186" ht="15.75" customHeight="1">
      <c r="A186" s="6"/>
      <c r="B186" s="9"/>
      <c r="C186" s="9"/>
      <c r="D186" s="9"/>
      <c r="E186" s="12"/>
      <c r="F186" s="13"/>
      <c r="G186" s="25" t="str">
        <f t="shared" si="1"/>
        <v/>
      </c>
      <c r="H186" s="9"/>
      <c r="I186" s="9"/>
      <c r="J186" s="9"/>
    </row>
    <row r="187" ht="15.75" customHeight="1">
      <c r="A187" s="6"/>
      <c r="B187" s="9"/>
      <c r="C187" s="9"/>
      <c r="D187" s="9"/>
      <c r="E187" s="12"/>
      <c r="F187" s="13"/>
      <c r="G187" s="25" t="str">
        <f t="shared" si="1"/>
        <v/>
      </c>
      <c r="H187" s="9"/>
      <c r="I187" s="9"/>
      <c r="J187" s="9"/>
    </row>
    <row r="188" ht="15.75" customHeight="1">
      <c r="A188" s="6"/>
      <c r="B188" s="9"/>
      <c r="C188" s="9"/>
      <c r="D188" s="9"/>
      <c r="E188" s="12"/>
      <c r="F188" s="13"/>
      <c r="G188" s="25" t="str">
        <f t="shared" si="1"/>
        <v/>
      </c>
      <c r="H188" s="9"/>
      <c r="I188" s="9"/>
      <c r="J188" s="9"/>
    </row>
    <row r="189" ht="15.75" customHeight="1">
      <c r="A189" s="6"/>
      <c r="B189" s="9"/>
      <c r="C189" s="9"/>
      <c r="D189" s="9"/>
      <c r="E189" s="12"/>
      <c r="F189" s="13"/>
      <c r="G189" s="25" t="str">
        <f t="shared" si="1"/>
        <v/>
      </c>
      <c r="H189" s="9"/>
      <c r="I189" s="9"/>
      <c r="J189" s="9"/>
    </row>
    <row r="190" ht="15.75" customHeight="1">
      <c r="A190" s="6"/>
      <c r="B190" s="9"/>
      <c r="C190" s="9"/>
      <c r="D190" s="9"/>
      <c r="E190" s="12"/>
      <c r="F190" s="13"/>
      <c r="G190" s="25" t="str">
        <f t="shared" si="1"/>
        <v/>
      </c>
      <c r="H190" s="9"/>
      <c r="I190" s="9"/>
      <c r="J190" s="9"/>
    </row>
    <row r="191" ht="15.75" customHeight="1">
      <c r="A191" s="6"/>
      <c r="B191" s="9"/>
      <c r="C191" s="9"/>
      <c r="D191" s="9"/>
      <c r="E191" s="12"/>
      <c r="F191" s="13"/>
      <c r="G191" s="25" t="str">
        <f t="shared" si="1"/>
        <v/>
      </c>
      <c r="H191" s="9"/>
      <c r="I191" s="9"/>
      <c r="J191" s="9"/>
    </row>
    <row r="192" ht="15.75" customHeight="1">
      <c r="A192" s="6"/>
      <c r="B192" s="9"/>
      <c r="C192" s="9"/>
      <c r="D192" s="9"/>
      <c r="E192" s="12"/>
      <c r="F192" s="13"/>
      <c r="G192" s="25" t="str">
        <f t="shared" si="1"/>
        <v/>
      </c>
      <c r="H192" s="9"/>
      <c r="I192" s="9"/>
      <c r="J192" s="9"/>
    </row>
    <row r="193" ht="15.75" customHeight="1">
      <c r="A193" s="6"/>
      <c r="B193" s="9"/>
      <c r="C193" s="9"/>
      <c r="D193" s="9"/>
      <c r="E193" s="12"/>
      <c r="F193" s="13"/>
      <c r="G193" s="25" t="str">
        <f t="shared" si="1"/>
        <v/>
      </c>
      <c r="H193" s="9"/>
      <c r="I193" s="9"/>
      <c r="J193" s="9"/>
    </row>
    <row r="194" ht="15.75" customHeight="1">
      <c r="A194" s="6"/>
      <c r="B194" s="9"/>
      <c r="C194" s="9"/>
      <c r="D194" s="9"/>
      <c r="E194" s="12"/>
      <c r="F194" s="13"/>
      <c r="G194" s="25" t="str">
        <f t="shared" si="1"/>
        <v/>
      </c>
      <c r="H194" s="9"/>
      <c r="I194" s="9"/>
      <c r="J194" s="9"/>
    </row>
    <row r="195" ht="15.75" customHeight="1">
      <c r="A195" s="6"/>
      <c r="B195" s="9"/>
      <c r="C195" s="9"/>
      <c r="D195" s="9"/>
      <c r="E195" s="12"/>
      <c r="F195" s="13"/>
      <c r="G195" s="25" t="str">
        <f t="shared" si="1"/>
        <v/>
      </c>
      <c r="H195" s="9"/>
      <c r="I195" s="9"/>
      <c r="J195" s="9"/>
    </row>
    <row r="196" ht="15.75" customHeight="1">
      <c r="A196" s="6"/>
      <c r="B196" s="9"/>
      <c r="C196" s="9"/>
      <c r="D196" s="9"/>
      <c r="E196" s="12"/>
      <c r="F196" s="13"/>
      <c r="G196" s="25" t="str">
        <f t="shared" si="1"/>
        <v/>
      </c>
      <c r="H196" s="9"/>
      <c r="I196" s="9"/>
      <c r="J196" s="9"/>
    </row>
    <row r="197" ht="15.75" customHeight="1">
      <c r="A197" s="6"/>
      <c r="B197" s="9"/>
      <c r="C197" s="9"/>
      <c r="D197" s="9"/>
      <c r="E197" s="12"/>
      <c r="F197" s="13"/>
      <c r="G197" s="25" t="str">
        <f t="shared" si="1"/>
        <v/>
      </c>
      <c r="H197" s="9"/>
      <c r="I197" s="9"/>
      <c r="J197" s="9"/>
    </row>
    <row r="198" ht="15.75" customHeight="1">
      <c r="A198" s="6"/>
      <c r="B198" s="9"/>
      <c r="C198" s="9"/>
      <c r="D198" s="9"/>
      <c r="E198" s="12"/>
      <c r="F198" s="13"/>
      <c r="G198" s="25" t="str">
        <f t="shared" si="1"/>
        <v/>
      </c>
      <c r="H198" s="9"/>
      <c r="I198" s="9"/>
      <c r="J198" s="9"/>
    </row>
    <row r="199" ht="15.75" customHeight="1">
      <c r="A199" s="6"/>
      <c r="B199" s="9"/>
      <c r="C199" s="9"/>
      <c r="D199" s="9"/>
      <c r="E199" s="12"/>
      <c r="F199" s="13"/>
      <c r="G199" s="25" t="str">
        <f t="shared" si="1"/>
        <v/>
      </c>
      <c r="H199" s="9"/>
      <c r="I199" s="9"/>
      <c r="J199" s="9"/>
    </row>
    <row r="200" ht="15.75" customHeight="1">
      <c r="A200" s="6"/>
      <c r="B200" s="9"/>
      <c r="C200" s="9"/>
      <c r="D200" s="9"/>
      <c r="E200" s="12"/>
      <c r="F200" s="13"/>
      <c r="G200" s="25" t="str">
        <f t="shared" si="1"/>
        <v/>
      </c>
      <c r="H200" s="9"/>
      <c r="I200" s="9"/>
      <c r="J200" s="9"/>
    </row>
    <row r="201" ht="15.75" customHeight="1">
      <c r="A201" s="6"/>
      <c r="B201" s="9"/>
      <c r="C201" s="9"/>
      <c r="D201" s="9"/>
      <c r="E201" s="12"/>
      <c r="F201" s="13"/>
      <c r="G201" s="25" t="str">
        <f t="shared" si="1"/>
        <v/>
      </c>
      <c r="H201" s="9"/>
      <c r="I201" s="9"/>
      <c r="J201" s="9"/>
    </row>
    <row r="202" ht="15.75" customHeight="1">
      <c r="A202" s="6"/>
      <c r="B202" s="9"/>
      <c r="C202" s="9"/>
      <c r="D202" s="9"/>
      <c r="E202" s="12"/>
      <c r="F202" s="13"/>
      <c r="G202" s="25" t="str">
        <f t="shared" si="1"/>
        <v/>
      </c>
      <c r="H202" s="9"/>
      <c r="I202" s="9"/>
      <c r="J202" s="9"/>
    </row>
    <row r="203" ht="15.75" customHeight="1">
      <c r="A203" s="6"/>
      <c r="B203" s="9"/>
      <c r="C203" s="9"/>
      <c r="D203" s="9"/>
      <c r="E203" s="12"/>
      <c r="F203" s="13"/>
      <c r="G203" s="25" t="str">
        <f t="shared" si="1"/>
        <v/>
      </c>
      <c r="H203" s="9"/>
      <c r="I203" s="9"/>
      <c r="J203" s="9"/>
    </row>
    <row r="204" ht="15.75" customHeight="1">
      <c r="A204" s="6"/>
      <c r="B204" s="9"/>
      <c r="C204" s="9"/>
      <c r="D204" s="9"/>
      <c r="E204" s="12"/>
      <c r="F204" s="13"/>
      <c r="G204" s="25" t="str">
        <f t="shared" si="1"/>
        <v/>
      </c>
      <c r="H204" s="9"/>
      <c r="I204" s="9"/>
      <c r="J204" s="9"/>
    </row>
    <row r="205" ht="15.75" customHeight="1">
      <c r="A205" s="6"/>
      <c r="B205" s="9"/>
      <c r="C205" s="9"/>
      <c r="D205" s="9"/>
      <c r="E205" s="12"/>
      <c r="F205" s="13"/>
      <c r="G205" s="25" t="str">
        <f t="shared" si="1"/>
        <v/>
      </c>
      <c r="H205" s="9"/>
      <c r="I205" s="9"/>
      <c r="J205" s="9"/>
    </row>
    <row r="206" ht="15.75" customHeight="1">
      <c r="A206" s="6"/>
      <c r="B206" s="9"/>
      <c r="C206" s="9"/>
      <c r="D206" s="9"/>
      <c r="E206" s="12"/>
      <c r="F206" s="13"/>
      <c r="G206" s="25" t="str">
        <f t="shared" si="1"/>
        <v/>
      </c>
      <c r="H206" s="9"/>
      <c r="I206" s="9"/>
      <c r="J206" s="9"/>
    </row>
    <row r="207" ht="15.75" customHeight="1">
      <c r="A207" s="6"/>
      <c r="B207" s="9"/>
      <c r="C207" s="9"/>
      <c r="D207" s="9"/>
      <c r="E207" s="12"/>
      <c r="F207" s="13"/>
      <c r="G207" s="25" t="str">
        <f t="shared" si="1"/>
        <v/>
      </c>
      <c r="H207" s="9"/>
      <c r="I207" s="9"/>
      <c r="J207" s="9"/>
    </row>
    <row r="208" ht="15.75" customHeight="1">
      <c r="A208" s="6"/>
      <c r="B208" s="9"/>
      <c r="C208" s="9"/>
      <c r="D208" s="9"/>
      <c r="E208" s="12"/>
      <c r="F208" s="13"/>
      <c r="G208" s="25" t="str">
        <f t="shared" si="1"/>
        <v/>
      </c>
      <c r="H208" s="9"/>
      <c r="I208" s="9"/>
      <c r="J208" s="9"/>
    </row>
    <row r="209" ht="15.75" customHeight="1">
      <c r="A209" s="6"/>
      <c r="B209" s="9"/>
      <c r="C209" s="9"/>
      <c r="D209" s="9"/>
      <c r="E209" s="12"/>
      <c r="F209" s="13"/>
      <c r="G209" s="25" t="str">
        <f t="shared" si="1"/>
        <v/>
      </c>
      <c r="H209" s="9"/>
      <c r="I209" s="9"/>
      <c r="J209" s="9"/>
    </row>
    <row r="210" ht="15.75" customHeight="1">
      <c r="A210" s="6"/>
      <c r="B210" s="9"/>
      <c r="C210" s="9"/>
      <c r="D210" s="9"/>
      <c r="E210" s="12"/>
      <c r="F210" s="13"/>
      <c r="G210" s="25" t="str">
        <f t="shared" si="1"/>
        <v/>
      </c>
      <c r="H210" s="9"/>
      <c r="I210" s="9"/>
      <c r="J210" s="9"/>
    </row>
    <row r="211" ht="15.75" customHeight="1">
      <c r="A211" s="6"/>
      <c r="B211" s="9"/>
      <c r="C211" s="9"/>
      <c r="D211" s="9"/>
      <c r="E211" s="12"/>
      <c r="F211" s="13"/>
      <c r="G211" s="25" t="str">
        <f t="shared" si="1"/>
        <v/>
      </c>
      <c r="H211" s="9"/>
      <c r="I211" s="9"/>
      <c r="J211" s="9"/>
    </row>
    <row r="212" ht="15.75" customHeight="1">
      <c r="A212" s="6"/>
      <c r="B212" s="9"/>
      <c r="C212" s="9"/>
      <c r="D212" s="9"/>
      <c r="E212" s="12"/>
      <c r="F212" s="13"/>
      <c r="G212" s="25" t="str">
        <f t="shared" si="1"/>
        <v/>
      </c>
      <c r="H212" s="9"/>
      <c r="I212" s="9"/>
      <c r="J212" s="9"/>
    </row>
    <row r="213" ht="15.75" customHeight="1">
      <c r="A213" s="6"/>
      <c r="B213" s="9"/>
      <c r="C213" s="9"/>
      <c r="D213" s="9"/>
      <c r="E213" s="12"/>
      <c r="F213" s="13"/>
      <c r="G213" s="25" t="str">
        <f t="shared" si="1"/>
        <v/>
      </c>
      <c r="H213" s="9"/>
      <c r="I213" s="9"/>
      <c r="J213" s="9"/>
    </row>
    <row r="214" ht="15.75" customHeight="1">
      <c r="A214" s="6"/>
      <c r="B214" s="9"/>
      <c r="C214" s="9"/>
      <c r="D214" s="9"/>
      <c r="E214" s="12"/>
      <c r="F214" s="13"/>
      <c r="G214" s="25" t="str">
        <f t="shared" si="1"/>
        <v/>
      </c>
      <c r="H214" s="9"/>
      <c r="I214" s="9"/>
      <c r="J214" s="9"/>
    </row>
    <row r="215" ht="15.75" customHeight="1">
      <c r="A215" s="6"/>
      <c r="B215" s="9"/>
      <c r="C215" s="9"/>
      <c r="D215" s="9"/>
      <c r="E215" s="12"/>
      <c r="F215" s="13"/>
      <c r="G215" s="25" t="str">
        <f t="shared" si="1"/>
        <v/>
      </c>
      <c r="H215" s="9"/>
      <c r="I215" s="9"/>
      <c r="J215" s="9"/>
    </row>
    <row r="216" ht="15.75" customHeight="1">
      <c r="A216" s="6"/>
      <c r="B216" s="9"/>
      <c r="C216" s="9"/>
      <c r="D216" s="9"/>
      <c r="E216" s="12"/>
      <c r="F216" s="13"/>
      <c r="G216" s="25" t="str">
        <f t="shared" si="1"/>
        <v/>
      </c>
      <c r="H216" s="9"/>
      <c r="I216" s="9"/>
      <c r="J216" s="9"/>
    </row>
    <row r="217" ht="15.75" customHeight="1">
      <c r="A217" s="6"/>
      <c r="B217" s="9"/>
      <c r="C217" s="9"/>
      <c r="D217" s="9"/>
      <c r="E217" s="12"/>
      <c r="F217" s="13"/>
      <c r="G217" s="25" t="str">
        <f t="shared" si="1"/>
        <v/>
      </c>
      <c r="H217" s="9"/>
      <c r="I217" s="9"/>
      <c r="J217" s="9"/>
    </row>
    <row r="218" ht="15.75" customHeight="1">
      <c r="A218" s="6"/>
      <c r="B218" s="9"/>
      <c r="C218" s="9"/>
      <c r="D218" s="9"/>
      <c r="E218" s="12"/>
      <c r="F218" s="13"/>
      <c r="G218" s="25" t="str">
        <f t="shared" si="1"/>
        <v/>
      </c>
      <c r="H218" s="9"/>
      <c r="I218" s="9"/>
      <c r="J218" s="9"/>
    </row>
    <row r="219" ht="15.75" customHeight="1">
      <c r="A219" s="6"/>
      <c r="B219" s="9"/>
      <c r="C219" s="9"/>
      <c r="D219" s="9"/>
      <c r="E219" s="12"/>
      <c r="F219" s="13"/>
      <c r="G219" s="25" t="str">
        <f t="shared" si="1"/>
        <v/>
      </c>
      <c r="H219" s="9"/>
      <c r="I219" s="9"/>
      <c r="J219" s="9"/>
    </row>
    <row r="220" ht="15.75" customHeight="1">
      <c r="A220" s="6"/>
      <c r="B220" s="9"/>
      <c r="C220" s="9"/>
      <c r="D220" s="9"/>
      <c r="E220" s="12"/>
      <c r="F220" s="13"/>
      <c r="G220" s="25" t="str">
        <f t="shared" si="1"/>
        <v/>
      </c>
      <c r="H220" s="9"/>
      <c r="I220" s="9"/>
      <c r="J220" s="9"/>
    </row>
    <row r="221" ht="15.75" customHeight="1">
      <c r="A221" s="6"/>
      <c r="B221" s="9"/>
      <c r="C221" s="9"/>
      <c r="D221" s="9"/>
      <c r="E221" s="12"/>
      <c r="F221" s="13"/>
      <c r="G221" s="25" t="str">
        <f t="shared" si="1"/>
        <v/>
      </c>
      <c r="H221" s="9"/>
      <c r="I221" s="9"/>
      <c r="J221" s="9"/>
    </row>
    <row r="222" ht="15.75" customHeight="1">
      <c r="A222" s="6"/>
      <c r="B222" s="9"/>
      <c r="C222" s="9"/>
      <c r="D222" s="9"/>
      <c r="E222" s="12"/>
      <c r="F222" s="13"/>
      <c r="G222" s="25" t="str">
        <f t="shared" si="1"/>
        <v/>
      </c>
      <c r="H222" s="9"/>
      <c r="I222" s="9"/>
      <c r="J222" s="9"/>
    </row>
    <row r="223" ht="15.75" customHeight="1">
      <c r="A223" s="6"/>
      <c r="B223" s="9"/>
      <c r="C223" s="9"/>
      <c r="D223" s="9"/>
      <c r="E223" s="12"/>
      <c r="F223" s="13"/>
      <c r="G223" s="25" t="str">
        <f t="shared" si="1"/>
        <v/>
      </c>
      <c r="H223" s="9"/>
      <c r="I223" s="9"/>
      <c r="J223" s="9"/>
    </row>
    <row r="224" ht="15.75" customHeight="1">
      <c r="A224" s="6"/>
      <c r="B224" s="9"/>
      <c r="C224" s="9"/>
      <c r="D224" s="9"/>
      <c r="E224" s="12"/>
      <c r="F224" s="13"/>
      <c r="G224" s="25" t="str">
        <f t="shared" si="1"/>
        <v/>
      </c>
      <c r="H224" s="9"/>
      <c r="I224" s="9"/>
      <c r="J224" s="9"/>
    </row>
    <row r="225" ht="15.75" customHeight="1">
      <c r="A225" s="6"/>
      <c r="B225" s="9"/>
      <c r="C225" s="9"/>
      <c r="D225" s="9"/>
      <c r="E225" s="12"/>
      <c r="F225" s="13"/>
      <c r="G225" s="25" t="str">
        <f t="shared" si="1"/>
        <v/>
      </c>
      <c r="H225" s="9"/>
      <c r="I225" s="9"/>
      <c r="J225" s="9"/>
    </row>
    <row r="226" ht="15.75" customHeight="1">
      <c r="A226" s="6"/>
      <c r="B226" s="9"/>
      <c r="C226" s="9"/>
      <c r="D226" s="9"/>
      <c r="E226" s="12"/>
      <c r="F226" s="13"/>
      <c r="G226" s="25" t="str">
        <f t="shared" si="1"/>
        <v/>
      </c>
      <c r="H226" s="9"/>
      <c r="I226" s="9"/>
      <c r="J226" s="9"/>
    </row>
    <row r="227" ht="15.75" customHeight="1">
      <c r="A227" s="6"/>
      <c r="B227" s="9"/>
      <c r="C227" s="9"/>
      <c r="D227" s="9"/>
      <c r="E227" s="12"/>
      <c r="F227" s="13"/>
      <c r="G227" s="25" t="str">
        <f t="shared" si="1"/>
        <v/>
      </c>
      <c r="H227" s="9"/>
      <c r="I227" s="9"/>
      <c r="J227" s="9"/>
    </row>
    <row r="228" ht="15.75" customHeight="1">
      <c r="A228" s="6"/>
      <c r="B228" s="9"/>
      <c r="C228" s="9"/>
      <c r="D228" s="9"/>
      <c r="E228" s="12"/>
      <c r="F228" s="13"/>
      <c r="G228" s="25" t="str">
        <f t="shared" si="1"/>
        <v/>
      </c>
      <c r="H228" s="9"/>
      <c r="I228" s="9"/>
      <c r="J228" s="9"/>
    </row>
    <row r="229" ht="15.75" customHeight="1">
      <c r="A229" s="6"/>
      <c r="B229" s="9"/>
      <c r="C229" s="9"/>
      <c r="D229" s="9"/>
      <c r="E229" s="12"/>
      <c r="F229" s="13"/>
      <c r="G229" s="25" t="str">
        <f t="shared" si="1"/>
        <v/>
      </c>
      <c r="H229" s="9"/>
      <c r="I229" s="9"/>
      <c r="J229" s="9"/>
    </row>
    <row r="230" ht="15.75" customHeight="1">
      <c r="A230" s="6"/>
      <c r="B230" s="9"/>
      <c r="C230" s="9"/>
      <c r="D230" s="9"/>
      <c r="E230" s="12"/>
      <c r="F230" s="13"/>
      <c r="G230" s="25" t="str">
        <f t="shared" si="1"/>
        <v/>
      </c>
      <c r="H230" s="9"/>
      <c r="I230" s="9"/>
      <c r="J230" s="9"/>
    </row>
    <row r="231" ht="15.75" customHeight="1">
      <c r="A231" s="6"/>
      <c r="B231" s="9"/>
      <c r="C231" s="9"/>
      <c r="D231" s="9"/>
      <c r="E231" s="12"/>
      <c r="F231" s="13"/>
      <c r="G231" s="25" t="str">
        <f t="shared" si="1"/>
        <v/>
      </c>
      <c r="H231" s="9"/>
      <c r="I231" s="9"/>
      <c r="J231" s="9"/>
    </row>
    <row r="232" ht="15.75" customHeight="1">
      <c r="A232" s="6"/>
      <c r="B232" s="9"/>
      <c r="C232" s="9"/>
      <c r="D232" s="9"/>
      <c r="E232" s="12"/>
      <c r="F232" s="13"/>
      <c r="G232" s="25" t="str">
        <f t="shared" si="1"/>
        <v/>
      </c>
      <c r="H232" s="9"/>
      <c r="I232" s="9"/>
      <c r="J232" s="9"/>
    </row>
    <row r="233" ht="15.75" customHeight="1">
      <c r="A233" s="6"/>
      <c r="B233" s="9"/>
      <c r="C233" s="9"/>
      <c r="D233" s="9"/>
      <c r="E233" s="12"/>
      <c r="F233" s="13"/>
      <c r="G233" s="25" t="str">
        <f t="shared" si="1"/>
        <v/>
      </c>
      <c r="H233" s="9"/>
      <c r="I233" s="9"/>
      <c r="J233" s="9"/>
    </row>
    <row r="234" ht="15.75" customHeight="1">
      <c r="A234" s="6"/>
      <c r="B234" s="9"/>
      <c r="C234" s="9"/>
      <c r="D234" s="9"/>
      <c r="E234" s="12"/>
      <c r="F234" s="13"/>
      <c r="G234" s="25" t="str">
        <f t="shared" si="1"/>
        <v/>
      </c>
      <c r="H234" s="9"/>
      <c r="I234" s="9"/>
      <c r="J234" s="9"/>
    </row>
    <row r="235" ht="15.75" customHeight="1">
      <c r="A235" s="6"/>
      <c r="B235" s="9"/>
      <c r="C235" s="9"/>
      <c r="D235" s="9"/>
      <c r="E235" s="12"/>
      <c r="F235" s="13"/>
      <c r="G235" s="25" t="str">
        <f t="shared" si="1"/>
        <v/>
      </c>
      <c r="H235" s="9"/>
      <c r="I235" s="9"/>
      <c r="J235" s="9"/>
    </row>
    <row r="236" ht="15.75" customHeight="1">
      <c r="A236" s="6"/>
      <c r="B236" s="9"/>
      <c r="C236" s="9"/>
      <c r="D236" s="9"/>
      <c r="E236" s="12"/>
      <c r="F236" s="13"/>
      <c r="G236" s="25" t="str">
        <f t="shared" si="1"/>
        <v/>
      </c>
      <c r="H236" s="9"/>
      <c r="I236" s="9"/>
      <c r="J236" s="9"/>
    </row>
    <row r="237" ht="15.75" customHeight="1">
      <c r="A237" s="6"/>
      <c r="B237" s="9"/>
      <c r="C237" s="9"/>
      <c r="D237" s="9"/>
      <c r="E237" s="12"/>
      <c r="F237" s="13"/>
      <c r="G237" s="25" t="str">
        <f t="shared" si="1"/>
        <v/>
      </c>
      <c r="H237" s="9"/>
      <c r="I237" s="9"/>
      <c r="J237" s="9"/>
    </row>
    <row r="238" ht="15.75" customHeight="1">
      <c r="A238" s="6"/>
      <c r="B238" s="9"/>
      <c r="C238" s="9"/>
      <c r="D238" s="9"/>
      <c r="E238" s="12"/>
      <c r="F238" s="13"/>
      <c r="G238" s="25" t="str">
        <f t="shared" si="1"/>
        <v/>
      </c>
      <c r="H238" s="9"/>
      <c r="I238" s="9"/>
      <c r="J238" s="9"/>
    </row>
    <row r="239" ht="15.75" customHeight="1">
      <c r="A239" s="6"/>
      <c r="B239" s="9"/>
      <c r="C239" s="9"/>
      <c r="D239" s="9"/>
      <c r="E239" s="12"/>
      <c r="F239" s="13"/>
      <c r="G239" s="25" t="str">
        <f t="shared" si="1"/>
        <v/>
      </c>
      <c r="H239" s="9"/>
      <c r="I239" s="9"/>
      <c r="J239" s="9"/>
    </row>
    <row r="240" ht="15.75" customHeight="1">
      <c r="A240" s="6"/>
      <c r="B240" s="9"/>
      <c r="C240" s="9"/>
      <c r="D240" s="9"/>
      <c r="E240" s="12"/>
      <c r="F240" s="13"/>
      <c r="G240" s="25" t="str">
        <f t="shared" si="1"/>
        <v/>
      </c>
      <c r="H240" s="9"/>
      <c r="I240" s="9"/>
      <c r="J240" s="9"/>
    </row>
    <row r="241" ht="15.75" customHeight="1">
      <c r="A241" s="6"/>
      <c r="B241" s="9"/>
      <c r="C241" s="9"/>
      <c r="D241" s="9"/>
      <c r="E241" s="12"/>
      <c r="F241" s="13"/>
      <c r="G241" s="25" t="str">
        <f t="shared" si="1"/>
        <v/>
      </c>
      <c r="H241" s="9"/>
      <c r="I241" s="9"/>
      <c r="J241" s="9"/>
    </row>
    <row r="242" ht="15.75" customHeight="1">
      <c r="A242" s="6"/>
      <c r="B242" s="9"/>
      <c r="C242" s="9"/>
      <c r="D242" s="9"/>
      <c r="E242" s="12"/>
      <c r="F242" s="13"/>
      <c r="G242" s="25" t="str">
        <f t="shared" si="1"/>
        <v/>
      </c>
      <c r="H242" s="9"/>
      <c r="I242" s="9"/>
      <c r="J242" s="9"/>
    </row>
    <row r="243" ht="15.75" customHeight="1">
      <c r="A243" s="6"/>
      <c r="B243" s="9"/>
      <c r="C243" s="9"/>
      <c r="D243" s="9"/>
      <c r="E243" s="12"/>
      <c r="F243" s="13"/>
      <c r="G243" s="25" t="str">
        <f t="shared" si="1"/>
        <v/>
      </c>
      <c r="H243" s="9"/>
      <c r="I243" s="9"/>
      <c r="J243" s="9"/>
    </row>
    <row r="244" ht="15.75" customHeight="1">
      <c r="A244" s="6"/>
      <c r="B244" s="9"/>
      <c r="C244" s="9"/>
      <c r="D244" s="9"/>
      <c r="E244" s="12"/>
      <c r="F244" s="13"/>
      <c r="G244" s="25" t="str">
        <f t="shared" si="1"/>
        <v/>
      </c>
      <c r="H244" s="9"/>
      <c r="I244" s="9"/>
      <c r="J244" s="9"/>
    </row>
    <row r="245" ht="15.75" customHeight="1">
      <c r="A245" s="6"/>
      <c r="B245" s="9"/>
      <c r="C245" s="9"/>
      <c r="D245" s="9"/>
      <c r="E245" s="12"/>
      <c r="F245" s="13"/>
      <c r="G245" s="25" t="str">
        <f t="shared" si="1"/>
        <v/>
      </c>
      <c r="H245" s="9"/>
      <c r="I245" s="9"/>
      <c r="J245" s="9"/>
    </row>
    <row r="246" ht="15.75" customHeight="1">
      <c r="A246" s="6"/>
      <c r="B246" s="9"/>
      <c r="C246" s="9"/>
      <c r="D246" s="9"/>
      <c r="E246" s="12"/>
      <c r="F246" s="13"/>
      <c r="G246" s="25" t="str">
        <f t="shared" si="1"/>
        <v/>
      </c>
      <c r="H246" s="9"/>
      <c r="I246" s="9"/>
      <c r="J246" s="9"/>
    </row>
    <row r="247" ht="15.75" customHeight="1">
      <c r="A247" s="6"/>
      <c r="B247" s="9"/>
      <c r="C247" s="9"/>
      <c r="D247" s="9"/>
      <c r="E247" s="12"/>
      <c r="F247" s="13"/>
      <c r="G247" s="25" t="str">
        <f t="shared" si="1"/>
        <v/>
      </c>
      <c r="H247" s="9"/>
      <c r="I247" s="9"/>
      <c r="J247" s="9"/>
    </row>
    <row r="248" ht="15.75" customHeight="1">
      <c r="A248" s="6"/>
      <c r="B248" s="9"/>
      <c r="C248" s="9"/>
      <c r="D248" s="9"/>
      <c r="E248" s="12"/>
      <c r="F248" s="13"/>
      <c r="G248" s="25" t="str">
        <f t="shared" si="1"/>
        <v/>
      </c>
      <c r="H248" s="9"/>
      <c r="I248" s="9"/>
      <c r="J248" s="9"/>
    </row>
    <row r="249" ht="15.75" customHeight="1">
      <c r="A249" s="6"/>
      <c r="B249" s="9"/>
      <c r="C249" s="9"/>
      <c r="D249" s="9"/>
      <c r="E249" s="12"/>
      <c r="F249" s="13"/>
      <c r="G249" s="25" t="str">
        <f t="shared" si="1"/>
        <v/>
      </c>
      <c r="H249" s="9"/>
      <c r="I249" s="9"/>
      <c r="J249" s="9"/>
    </row>
    <row r="250" ht="15.75" customHeight="1">
      <c r="A250" s="6"/>
      <c r="B250" s="9"/>
      <c r="C250" s="9"/>
      <c r="D250" s="9"/>
      <c r="E250" s="12"/>
      <c r="F250" s="13"/>
      <c r="G250" s="25" t="str">
        <f t="shared" si="1"/>
        <v/>
      </c>
      <c r="H250" s="9"/>
      <c r="I250" s="9"/>
      <c r="J250" s="9"/>
    </row>
    <row r="251" ht="15.75" customHeight="1">
      <c r="A251" s="6"/>
      <c r="B251" s="9"/>
      <c r="C251" s="9"/>
      <c r="D251" s="9"/>
      <c r="E251" s="12"/>
      <c r="F251" s="13"/>
      <c r="G251" s="25" t="str">
        <f t="shared" si="1"/>
        <v/>
      </c>
      <c r="H251" s="9"/>
      <c r="I251" s="9"/>
      <c r="J251" s="9"/>
    </row>
    <row r="252" ht="15.75" customHeight="1">
      <c r="A252" s="6"/>
      <c r="B252" s="9"/>
      <c r="C252" s="9"/>
      <c r="D252" s="9"/>
      <c r="E252" s="12"/>
      <c r="F252" s="13"/>
      <c r="G252" s="25" t="str">
        <f t="shared" si="1"/>
        <v/>
      </c>
      <c r="H252" s="9"/>
      <c r="I252" s="9"/>
      <c r="J252" s="9"/>
    </row>
    <row r="253" ht="15.75" customHeight="1">
      <c r="A253" s="6"/>
      <c r="B253" s="9"/>
      <c r="C253" s="9"/>
      <c r="D253" s="9"/>
      <c r="E253" s="12"/>
      <c r="F253" s="13"/>
      <c r="G253" s="25" t="str">
        <f t="shared" si="1"/>
        <v/>
      </c>
      <c r="H253" s="9"/>
      <c r="I253" s="9"/>
      <c r="J253" s="9"/>
    </row>
    <row r="254" ht="15.75" customHeight="1">
      <c r="A254" s="6"/>
      <c r="B254" s="9"/>
      <c r="C254" s="9"/>
      <c r="D254" s="9"/>
      <c r="E254" s="12"/>
      <c r="F254" s="13"/>
      <c r="G254" s="25" t="str">
        <f t="shared" si="1"/>
        <v/>
      </c>
      <c r="H254" s="9"/>
      <c r="I254" s="9"/>
      <c r="J254" s="9"/>
    </row>
    <row r="255" ht="15.75" customHeight="1">
      <c r="A255" s="6"/>
      <c r="B255" s="9"/>
      <c r="C255" s="9"/>
      <c r="D255" s="9"/>
      <c r="E255" s="12"/>
      <c r="F255" s="13"/>
      <c r="G255" s="25" t="str">
        <f t="shared" si="1"/>
        <v/>
      </c>
      <c r="H255" s="9"/>
      <c r="I255" s="9"/>
      <c r="J255" s="9"/>
    </row>
    <row r="256" ht="15.75" customHeight="1">
      <c r="A256" s="6"/>
      <c r="B256" s="9"/>
      <c r="C256" s="9"/>
      <c r="D256" s="9"/>
      <c r="E256" s="12"/>
      <c r="F256" s="13"/>
      <c r="G256" s="25" t="str">
        <f t="shared" si="1"/>
        <v/>
      </c>
      <c r="H256" s="9"/>
      <c r="I256" s="9"/>
      <c r="J256" s="9"/>
    </row>
    <row r="257" ht="15.75" customHeight="1">
      <c r="A257" s="6"/>
      <c r="B257" s="9"/>
      <c r="C257" s="9"/>
      <c r="D257" s="9"/>
      <c r="E257" s="12"/>
      <c r="F257" s="13"/>
      <c r="G257" s="25" t="str">
        <f t="shared" si="1"/>
        <v/>
      </c>
      <c r="H257" s="9"/>
      <c r="I257" s="9"/>
      <c r="J257" s="9"/>
    </row>
    <row r="258" ht="15.75" customHeight="1">
      <c r="A258" s="6"/>
      <c r="B258" s="9"/>
      <c r="C258" s="9"/>
      <c r="D258" s="9"/>
      <c r="E258" s="12"/>
      <c r="F258" s="13"/>
      <c r="G258" s="25" t="str">
        <f t="shared" si="1"/>
        <v/>
      </c>
      <c r="H258" s="9"/>
      <c r="I258" s="9"/>
      <c r="J258" s="9"/>
    </row>
    <row r="259" ht="15.75" customHeight="1">
      <c r="A259" s="6"/>
      <c r="B259" s="9"/>
      <c r="C259" s="9"/>
      <c r="D259" s="9"/>
      <c r="E259" s="12"/>
      <c r="F259" s="13"/>
      <c r="G259" s="25" t="str">
        <f t="shared" si="1"/>
        <v/>
      </c>
      <c r="H259" s="9"/>
      <c r="I259" s="9"/>
      <c r="J259" s="9"/>
    </row>
    <row r="260" ht="15.75" customHeight="1">
      <c r="A260" s="6"/>
      <c r="B260" s="9"/>
      <c r="C260" s="9"/>
      <c r="D260" s="9"/>
      <c r="E260" s="12"/>
      <c r="F260" s="13"/>
      <c r="G260" s="25" t="str">
        <f t="shared" si="1"/>
        <v/>
      </c>
      <c r="H260" s="9"/>
      <c r="I260" s="9"/>
      <c r="J260" s="9"/>
    </row>
    <row r="261" ht="15.75" customHeight="1">
      <c r="A261" s="6"/>
      <c r="B261" s="9"/>
      <c r="C261" s="9"/>
      <c r="D261" s="9"/>
      <c r="E261" s="12"/>
      <c r="F261" s="13"/>
      <c r="G261" s="25" t="str">
        <f t="shared" si="1"/>
        <v/>
      </c>
      <c r="H261" s="9"/>
      <c r="I261" s="9"/>
      <c r="J261" s="9"/>
    </row>
    <row r="262" ht="15.75" customHeight="1">
      <c r="A262" s="6"/>
      <c r="B262" s="9"/>
      <c r="C262" s="9"/>
      <c r="D262" s="9"/>
      <c r="E262" s="12"/>
      <c r="F262" s="13"/>
      <c r="G262" s="25" t="str">
        <f t="shared" si="1"/>
        <v/>
      </c>
      <c r="H262" s="9"/>
      <c r="I262" s="9"/>
      <c r="J262" s="9"/>
    </row>
    <row r="263" ht="15.75" customHeight="1">
      <c r="A263" s="6"/>
      <c r="B263" s="9"/>
      <c r="C263" s="9"/>
      <c r="D263" s="9"/>
      <c r="E263" s="12"/>
      <c r="F263" s="13"/>
      <c r="G263" s="25" t="str">
        <f t="shared" si="1"/>
        <v/>
      </c>
      <c r="H263" s="9"/>
      <c r="I263" s="9"/>
      <c r="J263" s="9"/>
    </row>
    <row r="264" ht="15.75" customHeight="1">
      <c r="A264" s="6"/>
      <c r="B264" s="9"/>
      <c r="C264" s="9"/>
      <c r="D264" s="9"/>
      <c r="E264" s="12"/>
      <c r="F264" s="13"/>
      <c r="G264" s="25" t="str">
        <f t="shared" si="1"/>
        <v/>
      </c>
      <c r="H264" s="9"/>
      <c r="I264" s="9"/>
      <c r="J264" s="9"/>
    </row>
    <row r="265" ht="15.75" customHeight="1">
      <c r="A265" s="6"/>
      <c r="B265" s="9"/>
      <c r="C265" s="9"/>
      <c r="D265" s="9"/>
      <c r="E265" s="12"/>
      <c r="F265" s="13"/>
      <c r="G265" s="25" t="str">
        <f t="shared" si="1"/>
        <v/>
      </c>
      <c r="H265" s="9"/>
      <c r="I265" s="9"/>
      <c r="J265" s="9"/>
    </row>
    <row r="266" ht="15.75" customHeight="1">
      <c r="A266" s="6"/>
      <c r="B266" s="9"/>
      <c r="C266" s="9"/>
      <c r="D266" s="9"/>
      <c r="E266" s="12"/>
      <c r="F266" s="13"/>
      <c r="G266" s="25" t="str">
        <f t="shared" si="1"/>
        <v/>
      </c>
      <c r="H266" s="9"/>
      <c r="I266" s="9"/>
      <c r="J266" s="9"/>
    </row>
    <row r="267" ht="15.75" customHeight="1">
      <c r="A267" s="6"/>
      <c r="B267" s="9"/>
      <c r="C267" s="9"/>
      <c r="D267" s="9"/>
      <c r="E267" s="12"/>
      <c r="F267" s="13"/>
      <c r="G267" s="25" t="str">
        <f t="shared" si="1"/>
        <v/>
      </c>
      <c r="H267" s="9"/>
      <c r="I267" s="9"/>
      <c r="J267" s="9"/>
    </row>
    <row r="268" ht="15.75" customHeight="1">
      <c r="A268" s="6"/>
      <c r="B268" s="9"/>
      <c r="C268" s="9"/>
      <c r="D268" s="9"/>
      <c r="E268" s="12"/>
      <c r="F268" s="13"/>
      <c r="G268" s="25" t="str">
        <f t="shared" si="1"/>
        <v/>
      </c>
      <c r="H268" s="9"/>
      <c r="I268" s="9"/>
      <c r="J268" s="9"/>
    </row>
    <row r="269" ht="15.75" customHeight="1">
      <c r="A269" s="6"/>
      <c r="B269" s="9"/>
      <c r="C269" s="9"/>
      <c r="D269" s="9"/>
      <c r="E269" s="12"/>
      <c r="F269" s="13"/>
      <c r="G269" s="25" t="str">
        <f t="shared" si="1"/>
        <v/>
      </c>
      <c r="H269" s="9"/>
      <c r="I269" s="9"/>
      <c r="J269" s="9"/>
    </row>
    <row r="270" ht="15.75" customHeight="1">
      <c r="A270" s="6"/>
      <c r="B270" s="9"/>
      <c r="C270" s="9"/>
      <c r="D270" s="9"/>
      <c r="E270" s="12"/>
      <c r="F270" s="13"/>
      <c r="G270" s="25" t="str">
        <f t="shared" si="1"/>
        <v/>
      </c>
      <c r="H270" s="9"/>
      <c r="I270" s="9"/>
      <c r="J270" s="9"/>
    </row>
    <row r="271" ht="15.75" customHeight="1">
      <c r="A271" s="6"/>
      <c r="B271" s="9"/>
      <c r="C271" s="9"/>
      <c r="D271" s="9"/>
      <c r="E271" s="12"/>
      <c r="F271" s="13"/>
      <c r="G271" s="25" t="str">
        <f t="shared" si="1"/>
        <v/>
      </c>
      <c r="H271" s="9"/>
      <c r="I271" s="9"/>
      <c r="J271" s="9"/>
    </row>
    <row r="272" ht="15.75" customHeight="1">
      <c r="A272" s="6"/>
      <c r="B272" s="9"/>
      <c r="C272" s="9"/>
      <c r="D272" s="9"/>
      <c r="E272" s="12"/>
      <c r="F272" s="13"/>
      <c r="G272" s="25" t="str">
        <f t="shared" si="1"/>
        <v/>
      </c>
      <c r="H272" s="9"/>
      <c r="I272" s="9"/>
      <c r="J272" s="9"/>
    </row>
    <row r="273" ht="15.75" customHeight="1">
      <c r="A273" s="6"/>
      <c r="B273" s="9"/>
      <c r="C273" s="9"/>
      <c r="D273" s="9"/>
      <c r="E273" s="12"/>
      <c r="F273" s="13"/>
      <c r="G273" s="25" t="str">
        <f t="shared" si="1"/>
        <v/>
      </c>
      <c r="H273" s="9"/>
      <c r="I273" s="9"/>
      <c r="J273" s="9"/>
    </row>
    <row r="274" ht="15.75" customHeight="1">
      <c r="A274" s="6"/>
      <c r="B274" s="9"/>
      <c r="C274" s="9"/>
      <c r="D274" s="9"/>
      <c r="E274" s="12"/>
      <c r="F274" s="13"/>
      <c r="G274" s="25" t="str">
        <f t="shared" si="1"/>
        <v/>
      </c>
      <c r="H274" s="9"/>
      <c r="I274" s="9"/>
      <c r="J274" s="9"/>
    </row>
    <row r="275" ht="15.75" customHeight="1">
      <c r="A275" s="6"/>
      <c r="B275" s="9"/>
      <c r="C275" s="9"/>
      <c r="D275" s="9"/>
      <c r="E275" s="12"/>
      <c r="F275" s="13"/>
      <c r="G275" s="25" t="str">
        <f t="shared" si="1"/>
        <v/>
      </c>
      <c r="H275" s="9"/>
      <c r="I275" s="9"/>
      <c r="J275" s="9"/>
    </row>
    <row r="276" ht="15.75" customHeight="1">
      <c r="A276" s="6"/>
      <c r="B276" s="9"/>
      <c r="C276" s="9"/>
      <c r="D276" s="9"/>
      <c r="E276" s="12"/>
      <c r="F276" s="13"/>
      <c r="G276" s="25" t="str">
        <f t="shared" si="1"/>
        <v/>
      </c>
      <c r="H276" s="9"/>
      <c r="I276" s="9"/>
      <c r="J276" s="9"/>
    </row>
    <row r="277" ht="15.75" customHeight="1">
      <c r="A277" s="6"/>
      <c r="B277" s="9"/>
      <c r="C277" s="9"/>
      <c r="D277" s="9"/>
      <c r="E277" s="12"/>
      <c r="F277" s="13"/>
      <c r="G277" s="25" t="str">
        <f t="shared" si="1"/>
        <v/>
      </c>
      <c r="H277" s="9"/>
      <c r="I277" s="9"/>
      <c r="J277" s="9"/>
    </row>
    <row r="278" ht="15.75" customHeight="1">
      <c r="A278" s="6"/>
      <c r="B278" s="9"/>
      <c r="C278" s="9"/>
      <c r="D278" s="9"/>
      <c r="E278" s="12"/>
      <c r="F278" s="13"/>
      <c r="G278" s="25" t="str">
        <f t="shared" si="1"/>
        <v/>
      </c>
      <c r="H278" s="9"/>
      <c r="I278" s="9"/>
      <c r="J278" s="9"/>
    </row>
    <row r="279" ht="15.75" customHeight="1">
      <c r="A279" s="6"/>
      <c r="B279" s="9"/>
      <c r="C279" s="9"/>
      <c r="D279" s="9"/>
      <c r="E279" s="12"/>
      <c r="F279" s="13"/>
      <c r="G279" s="25" t="str">
        <f t="shared" si="1"/>
        <v/>
      </c>
      <c r="H279" s="9"/>
      <c r="I279" s="9"/>
      <c r="J279" s="9"/>
    </row>
    <row r="280" ht="15.75" customHeight="1">
      <c r="A280" s="6"/>
      <c r="B280" s="9"/>
      <c r="C280" s="9"/>
      <c r="D280" s="9"/>
      <c r="E280" s="12"/>
      <c r="F280" s="13"/>
      <c r="G280" s="25" t="str">
        <f t="shared" si="1"/>
        <v/>
      </c>
      <c r="H280" s="9"/>
      <c r="I280" s="9"/>
      <c r="J280" s="9"/>
    </row>
    <row r="281" ht="15.75" customHeight="1">
      <c r="A281" s="6"/>
      <c r="B281" s="9"/>
      <c r="C281" s="9"/>
      <c r="D281" s="9"/>
      <c r="E281" s="12"/>
      <c r="F281" s="13"/>
      <c r="G281" s="25" t="str">
        <f t="shared" si="1"/>
        <v/>
      </c>
      <c r="H281" s="9"/>
      <c r="I281" s="9"/>
      <c r="J281" s="9"/>
    </row>
    <row r="282" ht="15.75" customHeight="1">
      <c r="A282" s="6"/>
      <c r="B282" s="9"/>
      <c r="C282" s="9"/>
      <c r="D282" s="9"/>
      <c r="E282" s="12"/>
      <c r="F282" s="13"/>
      <c r="G282" s="25" t="str">
        <f t="shared" si="1"/>
        <v/>
      </c>
      <c r="H282" s="9"/>
      <c r="I282" s="9"/>
      <c r="J282" s="9"/>
    </row>
    <row r="283" ht="15.75" customHeight="1">
      <c r="A283" s="6"/>
      <c r="B283" s="9"/>
      <c r="C283" s="9"/>
      <c r="D283" s="9"/>
      <c r="E283" s="12"/>
      <c r="F283" s="13"/>
      <c r="G283" s="25" t="str">
        <f t="shared" si="1"/>
        <v/>
      </c>
      <c r="H283" s="9"/>
      <c r="I283" s="9"/>
      <c r="J283" s="9"/>
    </row>
    <row r="284" ht="15.75" customHeight="1">
      <c r="A284" s="6"/>
      <c r="B284" s="9"/>
      <c r="C284" s="9"/>
      <c r="D284" s="9"/>
      <c r="E284" s="12"/>
      <c r="F284" s="13"/>
      <c r="G284" s="25" t="str">
        <f t="shared" si="1"/>
        <v/>
      </c>
      <c r="H284" s="9"/>
      <c r="I284" s="9"/>
      <c r="J284" s="9"/>
    </row>
    <row r="285" ht="15.75" customHeight="1">
      <c r="A285" s="6"/>
      <c r="B285" s="9"/>
      <c r="C285" s="9"/>
      <c r="D285" s="9"/>
      <c r="E285" s="12"/>
      <c r="F285" s="13"/>
      <c r="G285" s="25" t="str">
        <f t="shared" si="1"/>
        <v/>
      </c>
      <c r="H285" s="9"/>
      <c r="I285" s="9"/>
      <c r="J285" s="9"/>
    </row>
    <row r="286" ht="15.75" customHeight="1">
      <c r="A286" s="6"/>
      <c r="B286" s="9"/>
      <c r="C286" s="9"/>
      <c r="D286" s="9"/>
      <c r="E286" s="12"/>
      <c r="F286" s="13"/>
      <c r="G286" s="25" t="str">
        <f t="shared" si="1"/>
        <v/>
      </c>
      <c r="H286" s="9"/>
      <c r="I286" s="9"/>
      <c r="J286" s="9"/>
    </row>
    <row r="287" ht="15.75" customHeight="1">
      <c r="A287" s="6"/>
      <c r="B287" s="9"/>
      <c r="C287" s="9"/>
      <c r="D287" s="9"/>
      <c r="E287" s="12"/>
      <c r="F287" s="13"/>
      <c r="G287" s="25" t="str">
        <f t="shared" si="1"/>
        <v/>
      </c>
      <c r="H287" s="9"/>
      <c r="I287" s="9"/>
      <c r="J287" s="9"/>
    </row>
    <row r="288" ht="15.75" customHeight="1">
      <c r="A288" s="6"/>
      <c r="B288" s="9"/>
      <c r="C288" s="9"/>
      <c r="D288" s="9"/>
      <c r="E288" s="12"/>
      <c r="F288" s="13"/>
      <c r="G288" s="25" t="str">
        <f t="shared" si="1"/>
        <v/>
      </c>
      <c r="H288" s="9"/>
      <c r="I288" s="9"/>
      <c r="J288" s="9"/>
    </row>
    <row r="289" ht="15.75" customHeight="1">
      <c r="A289" s="6"/>
      <c r="B289" s="9"/>
      <c r="C289" s="9"/>
      <c r="D289" s="9"/>
      <c r="E289" s="12"/>
      <c r="F289" s="13"/>
      <c r="G289" s="25" t="str">
        <f t="shared" si="1"/>
        <v/>
      </c>
      <c r="H289" s="9"/>
      <c r="I289" s="9"/>
      <c r="J289" s="9"/>
    </row>
    <row r="290" ht="15.75" customHeight="1">
      <c r="A290" s="6"/>
      <c r="B290" s="9"/>
      <c r="C290" s="9"/>
      <c r="D290" s="9"/>
      <c r="E290" s="12"/>
      <c r="F290" s="13"/>
      <c r="G290" s="25" t="str">
        <f t="shared" si="1"/>
        <v/>
      </c>
      <c r="H290" s="9"/>
      <c r="I290" s="9"/>
      <c r="J290" s="9"/>
    </row>
    <row r="291" ht="15.75" customHeight="1">
      <c r="A291" s="6"/>
      <c r="B291" s="9"/>
      <c r="C291" s="9"/>
      <c r="D291" s="9"/>
      <c r="E291" s="12"/>
      <c r="F291" s="13"/>
      <c r="G291" s="25" t="str">
        <f t="shared" si="1"/>
        <v/>
      </c>
      <c r="H291" s="9"/>
      <c r="I291" s="9"/>
      <c r="J291" s="9"/>
    </row>
    <row r="292" ht="15.75" customHeight="1">
      <c r="A292" s="6"/>
      <c r="B292" s="9"/>
      <c r="C292" s="9"/>
      <c r="D292" s="9"/>
      <c r="E292" s="12"/>
      <c r="F292" s="13"/>
      <c r="G292" s="25" t="str">
        <f t="shared" si="1"/>
        <v/>
      </c>
      <c r="H292" s="9"/>
      <c r="I292" s="9"/>
      <c r="J292" s="9"/>
    </row>
    <row r="293" ht="15.75" customHeight="1">
      <c r="A293" s="6"/>
      <c r="B293" s="9"/>
      <c r="C293" s="9"/>
      <c r="D293" s="9"/>
      <c r="E293" s="12"/>
      <c r="F293" s="13"/>
      <c r="G293" s="25" t="str">
        <f t="shared" si="1"/>
        <v/>
      </c>
      <c r="H293" s="9"/>
      <c r="I293" s="9"/>
      <c r="J293" s="9"/>
    </row>
    <row r="294" ht="15.75" customHeight="1">
      <c r="A294" s="6"/>
      <c r="B294" s="9"/>
      <c r="C294" s="9"/>
      <c r="D294" s="9"/>
      <c r="E294" s="12"/>
      <c r="F294" s="13"/>
      <c r="G294" s="25" t="str">
        <f t="shared" si="1"/>
        <v/>
      </c>
      <c r="H294" s="9"/>
      <c r="I294" s="9"/>
      <c r="J294" s="9"/>
    </row>
    <row r="295" ht="15.75" customHeight="1">
      <c r="A295" s="6"/>
      <c r="B295" s="9"/>
      <c r="C295" s="9"/>
      <c r="D295" s="9"/>
      <c r="E295" s="12"/>
      <c r="F295" s="13"/>
      <c r="G295" s="25" t="str">
        <f t="shared" si="1"/>
        <v/>
      </c>
      <c r="H295" s="9"/>
      <c r="I295" s="9"/>
      <c r="J295" s="9"/>
    </row>
    <row r="296" ht="15.75" customHeight="1">
      <c r="A296" s="6"/>
      <c r="B296" s="9"/>
      <c r="C296" s="9"/>
      <c r="D296" s="9"/>
      <c r="E296" s="12"/>
      <c r="F296" s="13"/>
      <c r="G296" s="25" t="str">
        <f t="shared" si="1"/>
        <v/>
      </c>
      <c r="H296" s="9"/>
      <c r="I296" s="9"/>
      <c r="J296" s="9"/>
    </row>
    <row r="297" ht="15.75" customHeight="1">
      <c r="A297" s="6"/>
      <c r="B297" s="9"/>
      <c r="C297" s="9"/>
      <c r="D297" s="9"/>
      <c r="E297" s="12"/>
      <c r="F297" s="13"/>
      <c r="G297" s="25" t="str">
        <f t="shared" si="1"/>
        <v/>
      </c>
      <c r="H297" s="9"/>
      <c r="I297" s="9"/>
      <c r="J297" s="9"/>
    </row>
    <row r="298" ht="15.75" customHeight="1">
      <c r="A298" s="6"/>
      <c r="B298" s="9"/>
      <c r="C298" s="9"/>
      <c r="D298" s="9"/>
      <c r="E298" s="12"/>
      <c r="F298" s="13"/>
      <c r="G298" s="25" t="str">
        <f t="shared" si="1"/>
        <v/>
      </c>
      <c r="H298" s="9"/>
      <c r="I298" s="9"/>
      <c r="J298" s="9"/>
    </row>
    <row r="299" ht="15.75" customHeight="1">
      <c r="A299" s="6"/>
      <c r="B299" s="9"/>
      <c r="C299" s="9"/>
      <c r="D299" s="9"/>
      <c r="E299" s="12"/>
      <c r="F299" s="13"/>
      <c r="G299" s="25" t="str">
        <f t="shared" si="1"/>
        <v/>
      </c>
      <c r="H299" s="9"/>
      <c r="I299" s="9"/>
      <c r="J299" s="9"/>
    </row>
    <row r="300" ht="15.75" customHeight="1">
      <c r="A300" s="6"/>
      <c r="B300" s="9"/>
      <c r="C300" s="9"/>
      <c r="D300" s="9"/>
      <c r="E300" s="12"/>
      <c r="F300" s="13"/>
      <c r="G300" s="25" t="str">
        <f t="shared" si="1"/>
        <v/>
      </c>
      <c r="H300" s="9"/>
      <c r="I300" s="9"/>
      <c r="J300" s="9"/>
    </row>
    <row r="301" ht="15.75" customHeight="1">
      <c r="A301" s="6"/>
      <c r="B301" s="9"/>
      <c r="C301" s="9"/>
      <c r="D301" s="9"/>
      <c r="E301" s="12"/>
      <c r="F301" s="13"/>
      <c r="G301" s="25" t="str">
        <f t="shared" si="1"/>
        <v/>
      </c>
      <c r="H301" s="9"/>
      <c r="I301" s="9"/>
      <c r="J301" s="9"/>
    </row>
    <row r="302" ht="15.75" customHeight="1">
      <c r="A302" s="6"/>
      <c r="B302" s="9"/>
      <c r="C302" s="9"/>
      <c r="D302" s="9"/>
      <c r="E302" s="12"/>
      <c r="F302" s="13"/>
      <c r="G302" s="25" t="str">
        <f t="shared" si="1"/>
        <v/>
      </c>
      <c r="H302" s="9"/>
      <c r="I302" s="9"/>
      <c r="J302" s="9"/>
    </row>
    <row r="303" ht="15.75" customHeight="1">
      <c r="A303" s="6"/>
      <c r="B303" s="9"/>
      <c r="C303" s="9"/>
      <c r="D303" s="9"/>
      <c r="E303" s="12"/>
      <c r="F303" s="13"/>
      <c r="G303" s="25" t="str">
        <f t="shared" si="1"/>
        <v/>
      </c>
      <c r="H303" s="9"/>
      <c r="I303" s="9"/>
      <c r="J303" s="9"/>
    </row>
    <row r="304" ht="15.75" customHeight="1">
      <c r="A304" s="6"/>
      <c r="B304" s="9"/>
      <c r="C304" s="9"/>
      <c r="D304" s="9"/>
      <c r="E304" s="12"/>
      <c r="F304" s="13"/>
      <c r="G304" s="25" t="str">
        <f t="shared" si="1"/>
        <v/>
      </c>
      <c r="H304" s="9"/>
      <c r="I304" s="9"/>
      <c r="J304" s="9"/>
    </row>
    <row r="305" ht="15.75" customHeight="1">
      <c r="A305" s="6"/>
      <c r="B305" s="9"/>
      <c r="C305" s="9"/>
      <c r="D305" s="9"/>
      <c r="E305" s="12"/>
      <c r="F305" s="13"/>
      <c r="G305" s="25" t="str">
        <f t="shared" si="1"/>
        <v/>
      </c>
      <c r="H305" s="9"/>
      <c r="I305" s="9"/>
      <c r="J305" s="9"/>
    </row>
    <row r="306" ht="15.75" customHeight="1">
      <c r="A306" s="6"/>
      <c r="B306" s="9"/>
      <c r="C306" s="9"/>
      <c r="D306" s="9"/>
      <c r="E306" s="12"/>
      <c r="F306" s="13"/>
      <c r="G306" s="25" t="str">
        <f t="shared" si="1"/>
        <v/>
      </c>
      <c r="H306" s="9"/>
      <c r="I306" s="9"/>
      <c r="J306" s="9"/>
    </row>
    <row r="307" ht="15.75" customHeight="1">
      <c r="A307" s="6"/>
      <c r="B307" s="9"/>
      <c r="C307" s="9"/>
      <c r="D307" s="9"/>
      <c r="E307" s="12"/>
      <c r="F307" s="13"/>
      <c r="G307" s="25" t="str">
        <f t="shared" si="1"/>
        <v/>
      </c>
      <c r="H307" s="9"/>
      <c r="I307" s="9"/>
      <c r="J307" s="9"/>
    </row>
    <row r="308" ht="15.75" customHeight="1">
      <c r="A308" s="6"/>
      <c r="B308" s="9"/>
      <c r="C308" s="9"/>
      <c r="D308" s="9"/>
      <c r="E308" s="12"/>
      <c r="F308" s="13"/>
      <c r="G308" s="25" t="str">
        <f t="shared" si="1"/>
        <v/>
      </c>
      <c r="H308" s="9"/>
      <c r="I308" s="9"/>
      <c r="J308" s="9"/>
    </row>
    <row r="309" ht="15.75" customHeight="1">
      <c r="A309" s="6"/>
      <c r="B309" s="9"/>
      <c r="C309" s="9"/>
      <c r="D309" s="9"/>
      <c r="E309" s="12"/>
      <c r="F309" s="13"/>
      <c r="G309" s="25" t="str">
        <f t="shared" si="1"/>
        <v/>
      </c>
      <c r="H309" s="9"/>
      <c r="I309" s="9"/>
      <c r="J309" s="9"/>
    </row>
    <row r="310" ht="15.75" customHeight="1">
      <c r="A310" s="6"/>
      <c r="B310" s="9"/>
      <c r="C310" s="9"/>
      <c r="D310" s="9"/>
      <c r="E310" s="12"/>
      <c r="F310" s="13"/>
      <c r="G310" s="25" t="str">
        <f t="shared" si="1"/>
        <v/>
      </c>
      <c r="H310" s="9"/>
      <c r="I310" s="9"/>
      <c r="J310" s="9"/>
    </row>
    <row r="311" ht="15.75" customHeight="1">
      <c r="A311" s="6"/>
      <c r="B311" s="9"/>
      <c r="C311" s="9"/>
      <c r="D311" s="9"/>
      <c r="E311" s="12"/>
      <c r="F311" s="13"/>
      <c r="G311" s="25" t="str">
        <f t="shared" si="1"/>
        <v/>
      </c>
      <c r="H311" s="9"/>
      <c r="I311" s="9"/>
      <c r="J311" s="9"/>
    </row>
    <row r="312" ht="15.75" customHeight="1">
      <c r="A312" s="6"/>
      <c r="B312" s="9"/>
      <c r="C312" s="9"/>
      <c r="D312" s="9"/>
      <c r="E312" s="12"/>
      <c r="F312" s="13"/>
      <c r="G312" s="25" t="str">
        <f t="shared" si="1"/>
        <v/>
      </c>
      <c r="H312" s="9"/>
      <c r="I312" s="9"/>
      <c r="J312" s="9"/>
    </row>
    <row r="313" ht="15.75" customHeight="1">
      <c r="A313" s="6"/>
      <c r="B313" s="9"/>
      <c r="C313" s="9"/>
      <c r="D313" s="9"/>
      <c r="E313" s="12"/>
      <c r="F313" s="13"/>
      <c r="G313" s="25" t="str">
        <f t="shared" si="1"/>
        <v/>
      </c>
      <c r="H313" s="9"/>
      <c r="I313" s="9"/>
      <c r="J313" s="9"/>
    </row>
    <row r="314" ht="15.75" customHeight="1">
      <c r="A314" s="6"/>
      <c r="B314" s="9"/>
      <c r="C314" s="9"/>
      <c r="D314" s="9"/>
      <c r="E314" s="12"/>
      <c r="F314" s="13"/>
      <c r="G314" s="25" t="str">
        <f t="shared" si="1"/>
        <v/>
      </c>
      <c r="H314" s="9"/>
      <c r="I314" s="9"/>
      <c r="J314" s="9"/>
    </row>
    <row r="315" ht="15.75" customHeight="1">
      <c r="A315" s="6"/>
      <c r="B315" s="9"/>
      <c r="C315" s="9"/>
      <c r="D315" s="9"/>
      <c r="E315" s="12"/>
      <c r="F315" s="13"/>
      <c r="G315" s="25" t="str">
        <f t="shared" si="1"/>
        <v/>
      </c>
      <c r="H315" s="9"/>
      <c r="I315" s="9"/>
      <c r="J315" s="9"/>
    </row>
    <row r="316" ht="15.75" customHeight="1">
      <c r="A316" s="6"/>
      <c r="B316" s="9"/>
      <c r="C316" s="9"/>
      <c r="D316" s="9"/>
      <c r="E316" s="12"/>
      <c r="F316" s="13"/>
      <c r="G316" s="25" t="str">
        <f t="shared" si="1"/>
        <v/>
      </c>
      <c r="H316" s="9"/>
      <c r="I316" s="9"/>
      <c r="J316" s="9"/>
    </row>
    <row r="317" ht="15.75" customHeight="1">
      <c r="A317" s="6"/>
      <c r="B317" s="9"/>
      <c r="C317" s="9"/>
      <c r="D317" s="9"/>
      <c r="E317" s="12"/>
      <c r="F317" s="13"/>
      <c r="G317" s="25" t="str">
        <f t="shared" si="1"/>
        <v/>
      </c>
      <c r="H317" s="9"/>
      <c r="I317" s="9"/>
      <c r="J317" s="9"/>
    </row>
    <row r="318" ht="15.75" customHeight="1">
      <c r="A318" s="6"/>
      <c r="B318" s="9"/>
      <c r="C318" s="9"/>
      <c r="D318" s="9"/>
      <c r="E318" s="12"/>
      <c r="F318" s="13"/>
      <c r="G318" s="25" t="str">
        <f t="shared" si="1"/>
        <v/>
      </c>
      <c r="H318" s="9"/>
      <c r="I318" s="9"/>
      <c r="J318" s="9"/>
    </row>
    <row r="319" ht="15.75" customHeight="1">
      <c r="A319" s="6"/>
      <c r="B319" s="9"/>
      <c r="C319" s="9"/>
      <c r="D319" s="9"/>
      <c r="E319" s="12"/>
      <c r="F319" s="13"/>
      <c r="G319" s="25" t="str">
        <f t="shared" si="1"/>
        <v/>
      </c>
      <c r="H319" s="9"/>
      <c r="I319" s="9"/>
      <c r="J319" s="9"/>
    </row>
    <row r="320" ht="15.75" customHeight="1">
      <c r="A320" s="6"/>
      <c r="B320" s="9"/>
      <c r="C320" s="9"/>
      <c r="D320" s="9"/>
      <c r="E320" s="12"/>
      <c r="F320" s="13"/>
      <c r="G320" s="25" t="str">
        <f t="shared" si="1"/>
        <v/>
      </c>
      <c r="H320" s="9"/>
      <c r="I320" s="9"/>
      <c r="J320" s="9"/>
    </row>
    <row r="321" ht="15.75" customHeight="1">
      <c r="A321" s="6"/>
      <c r="B321" s="9"/>
      <c r="C321" s="9"/>
      <c r="D321" s="9"/>
      <c r="E321" s="12"/>
      <c r="F321" s="13"/>
      <c r="G321" s="25" t="str">
        <f t="shared" si="1"/>
        <v/>
      </c>
      <c r="H321" s="9"/>
      <c r="I321" s="9"/>
      <c r="J321" s="9"/>
    </row>
    <row r="322" ht="15.75" customHeight="1">
      <c r="A322" s="6"/>
      <c r="B322" s="9"/>
      <c r="C322" s="9"/>
      <c r="D322" s="9"/>
      <c r="E322" s="12"/>
      <c r="F322" s="13"/>
      <c r="G322" s="25" t="str">
        <f t="shared" si="1"/>
        <v/>
      </c>
      <c r="H322" s="9"/>
      <c r="I322" s="9"/>
      <c r="J322" s="9"/>
    </row>
    <row r="323" ht="15.75" customHeight="1">
      <c r="A323" s="6"/>
      <c r="B323" s="9"/>
      <c r="C323" s="9"/>
      <c r="D323" s="9"/>
      <c r="E323" s="12"/>
      <c r="F323" s="13"/>
      <c r="G323" s="25" t="str">
        <f t="shared" si="1"/>
        <v/>
      </c>
      <c r="H323" s="9"/>
      <c r="I323" s="9"/>
      <c r="J323" s="9"/>
    </row>
    <row r="324" ht="15.75" customHeight="1">
      <c r="A324" s="6"/>
      <c r="B324" s="9"/>
      <c r="C324" s="9"/>
      <c r="D324" s="9"/>
      <c r="E324" s="12"/>
      <c r="F324" s="13"/>
      <c r="G324" s="25" t="str">
        <f t="shared" si="1"/>
        <v/>
      </c>
      <c r="H324" s="9"/>
      <c r="I324" s="9"/>
      <c r="J324" s="9"/>
    </row>
    <row r="325" ht="15.75" customHeight="1">
      <c r="A325" s="6"/>
      <c r="B325" s="9"/>
      <c r="C325" s="9"/>
      <c r="D325" s="9"/>
      <c r="E325" s="12"/>
      <c r="F325" s="13"/>
      <c r="G325" s="25" t="str">
        <f t="shared" si="1"/>
        <v/>
      </c>
      <c r="H325" s="9"/>
      <c r="I325" s="9"/>
      <c r="J325" s="9"/>
    </row>
    <row r="326" ht="15.75" customHeight="1">
      <c r="A326" s="6"/>
      <c r="B326" s="9"/>
      <c r="C326" s="9"/>
      <c r="D326" s="9"/>
      <c r="E326" s="12"/>
      <c r="F326" s="13"/>
      <c r="G326" s="25" t="str">
        <f t="shared" si="1"/>
        <v/>
      </c>
      <c r="H326" s="9"/>
      <c r="I326" s="9"/>
      <c r="J326" s="9"/>
    </row>
    <row r="327" ht="15.75" customHeight="1">
      <c r="A327" s="6"/>
      <c r="B327" s="9"/>
      <c r="C327" s="9"/>
      <c r="D327" s="9"/>
      <c r="E327" s="12"/>
      <c r="F327" s="13"/>
      <c r="G327" s="25" t="str">
        <f t="shared" si="1"/>
        <v/>
      </c>
      <c r="H327" s="9"/>
      <c r="I327" s="9"/>
      <c r="J327" s="9"/>
    </row>
    <row r="328" ht="15.75" customHeight="1">
      <c r="A328" s="6"/>
      <c r="B328" s="9"/>
      <c r="C328" s="9"/>
      <c r="D328" s="9"/>
      <c r="E328" s="12"/>
      <c r="F328" s="13"/>
      <c r="G328" s="25" t="str">
        <f t="shared" si="1"/>
        <v/>
      </c>
      <c r="H328" s="9"/>
      <c r="I328" s="9"/>
      <c r="J328" s="9"/>
    </row>
    <row r="329" ht="15.75" customHeight="1">
      <c r="A329" s="6"/>
      <c r="B329" s="9"/>
      <c r="C329" s="9"/>
      <c r="D329" s="9"/>
      <c r="E329" s="12"/>
      <c r="F329" s="13"/>
      <c r="G329" s="25" t="str">
        <f t="shared" si="1"/>
        <v/>
      </c>
      <c r="H329" s="9"/>
      <c r="I329" s="9"/>
      <c r="J329" s="9"/>
    </row>
    <row r="330" ht="15.75" customHeight="1">
      <c r="A330" s="6"/>
      <c r="B330" s="9"/>
      <c r="C330" s="9"/>
      <c r="D330" s="9"/>
      <c r="E330" s="12"/>
      <c r="F330" s="13"/>
      <c r="G330" s="25" t="str">
        <f t="shared" si="1"/>
        <v/>
      </c>
      <c r="H330" s="9"/>
      <c r="I330" s="9"/>
      <c r="J330" s="9"/>
    </row>
    <row r="331" ht="15.75" customHeight="1">
      <c r="A331" s="6"/>
      <c r="B331" s="9"/>
      <c r="C331" s="9"/>
      <c r="D331" s="9"/>
      <c r="E331" s="12"/>
      <c r="F331" s="13"/>
      <c r="G331" s="25" t="str">
        <f t="shared" si="1"/>
        <v/>
      </c>
      <c r="H331" s="9"/>
      <c r="I331" s="9"/>
      <c r="J331" s="9"/>
    </row>
    <row r="332" ht="15.75" customHeight="1">
      <c r="A332" s="6"/>
      <c r="B332" s="9"/>
      <c r="C332" s="9"/>
      <c r="D332" s="9"/>
      <c r="E332" s="12"/>
      <c r="F332" s="13"/>
      <c r="G332" s="25" t="str">
        <f t="shared" si="1"/>
        <v/>
      </c>
      <c r="H332" s="9"/>
      <c r="I332" s="9"/>
      <c r="J332" s="9"/>
    </row>
    <row r="333" ht="15.75" customHeight="1">
      <c r="A333" s="6"/>
      <c r="B333" s="9"/>
      <c r="C333" s="9"/>
      <c r="D333" s="9"/>
      <c r="E333" s="12"/>
      <c r="F333" s="13"/>
      <c r="G333" s="25" t="str">
        <f t="shared" si="1"/>
        <v/>
      </c>
      <c r="H333" s="9"/>
      <c r="I333" s="9"/>
      <c r="J333" s="9"/>
    </row>
    <row r="334" ht="15.75" customHeight="1">
      <c r="A334" s="6"/>
      <c r="B334" s="9"/>
      <c r="C334" s="9"/>
      <c r="D334" s="9"/>
      <c r="E334" s="12"/>
      <c r="F334" s="13"/>
      <c r="G334" s="25" t="str">
        <f t="shared" si="1"/>
        <v/>
      </c>
      <c r="H334" s="9"/>
      <c r="I334" s="9"/>
      <c r="J334" s="9"/>
    </row>
    <row r="335" ht="15.75" customHeight="1">
      <c r="A335" s="6"/>
      <c r="B335" s="9"/>
      <c r="C335" s="9"/>
      <c r="D335" s="9"/>
      <c r="E335" s="12"/>
      <c r="F335" s="13"/>
      <c r="G335" s="25" t="str">
        <f t="shared" si="1"/>
        <v/>
      </c>
      <c r="H335" s="9"/>
      <c r="I335" s="9"/>
      <c r="J335" s="9"/>
    </row>
    <row r="336" ht="15.75" customHeight="1">
      <c r="A336" s="6"/>
      <c r="B336" s="9"/>
      <c r="C336" s="9"/>
      <c r="D336" s="9"/>
      <c r="E336" s="12"/>
      <c r="F336" s="13"/>
      <c r="G336" s="25" t="str">
        <f t="shared" si="1"/>
        <v/>
      </c>
      <c r="H336" s="9"/>
      <c r="I336" s="9"/>
      <c r="J336" s="9"/>
    </row>
    <row r="337" ht="15.75" customHeight="1">
      <c r="A337" s="6"/>
      <c r="B337" s="9"/>
      <c r="C337" s="9"/>
      <c r="D337" s="9"/>
      <c r="E337" s="12"/>
      <c r="F337" s="13"/>
      <c r="G337" s="25" t="str">
        <f t="shared" si="1"/>
        <v/>
      </c>
      <c r="H337" s="9"/>
      <c r="I337" s="9"/>
      <c r="J337" s="9"/>
    </row>
    <row r="338" ht="15.75" customHeight="1">
      <c r="A338" s="6"/>
      <c r="B338" s="9"/>
      <c r="C338" s="9"/>
      <c r="D338" s="9"/>
      <c r="E338" s="12"/>
      <c r="F338" s="13"/>
      <c r="G338" s="25" t="str">
        <f t="shared" si="1"/>
        <v/>
      </c>
      <c r="H338" s="9"/>
      <c r="I338" s="9"/>
      <c r="J338" s="9"/>
    </row>
    <row r="339" ht="15.75" customHeight="1">
      <c r="A339" s="6"/>
      <c r="B339" s="9"/>
      <c r="C339" s="9"/>
      <c r="D339" s="9"/>
      <c r="E339" s="12"/>
      <c r="F339" s="13"/>
      <c r="G339" s="25" t="str">
        <f t="shared" si="1"/>
        <v/>
      </c>
      <c r="H339" s="9"/>
      <c r="I339" s="9"/>
      <c r="J339" s="9"/>
    </row>
    <row r="340" ht="15.75" customHeight="1">
      <c r="A340" s="6"/>
      <c r="B340" s="9"/>
      <c r="C340" s="9"/>
      <c r="D340" s="9"/>
      <c r="E340" s="12"/>
      <c r="F340" s="13"/>
      <c r="G340" s="25" t="str">
        <f t="shared" si="1"/>
        <v/>
      </c>
      <c r="H340" s="9"/>
      <c r="I340" s="9"/>
      <c r="J340" s="9"/>
    </row>
    <row r="341" ht="15.75" customHeight="1">
      <c r="A341" s="6"/>
      <c r="B341" s="9"/>
      <c r="C341" s="9"/>
      <c r="D341" s="9"/>
      <c r="E341" s="12"/>
      <c r="F341" s="13"/>
      <c r="G341" s="25" t="str">
        <f t="shared" si="1"/>
        <v/>
      </c>
      <c r="H341" s="9"/>
      <c r="I341" s="9"/>
      <c r="J341" s="9"/>
    </row>
    <row r="342" ht="15.75" customHeight="1">
      <c r="A342" s="6"/>
      <c r="B342" s="9"/>
      <c r="C342" s="9"/>
      <c r="D342" s="9"/>
      <c r="E342" s="12"/>
      <c r="F342" s="13"/>
      <c r="G342" s="25" t="str">
        <f t="shared" si="1"/>
        <v/>
      </c>
      <c r="H342" s="9"/>
      <c r="I342" s="9"/>
      <c r="J342" s="9"/>
    </row>
    <row r="343" ht="15.75" customHeight="1">
      <c r="A343" s="6"/>
      <c r="B343" s="9"/>
      <c r="C343" s="9"/>
      <c r="D343" s="9"/>
      <c r="E343" s="12"/>
      <c r="F343" s="13"/>
      <c r="G343" s="25" t="str">
        <f t="shared" si="1"/>
        <v/>
      </c>
      <c r="H343" s="9"/>
      <c r="I343" s="9"/>
      <c r="J343" s="9"/>
    </row>
    <row r="344" ht="15.75" customHeight="1">
      <c r="A344" s="6"/>
      <c r="B344" s="9"/>
      <c r="C344" s="9"/>
      <c r="D344" s="9"/>
      <c r="E344" s="12"/>
      <c r="F344" s="13"/>
      <c r="G344" s="25" t="str">
        <f t="shared" si="1"/>
        <v/>
      </c>
      <c r="H344" s="9"/>
      <c r="I344" s="9"/>
      <c r="J344" s="9"/>
    </row>
    <row r="345" ht="15.75" customHeight="1">
      <c r="A345" s="6"/>
      <c r="B345" s="9"/>
      <c r="C345" s="9"/>
      <c r="D345" s="9"/>
      <c r="E345" s="12"/>
      <c r="F345" s="13"/>
      <c r="G345" s="25" t="str">
        <f t="shared" si="1"/>
        <v/>
      </c>
      <c r="H345" s="9"/>
      <c r="I345" s="9"/>
      <c r="J345" s="9"/>
    </row>
    <row r="346" ht="15.75" customHeight="1">
      <c r="A346" s="6"/>
      <c r="B346" s="9"/>
      <c r="C346" s="9"/>
      <c r="D346" s="9"/>
      <c r="E346" s="12"/>
      <c r="F346" s="13"/>
      <c r="G346" s="25" t="str">
        <f t="shared" si="1"/>
        <v/>
      </c>
      <c r="H346" s="9"/>
      <c r="I346" s="9"/>
      <c r="J346" s="9"/>
    </row>
    <row r="347" ht="15.75" customHeight="1">
      <c r="A347" s="6"/>
      <c r="B347" s="9"/>
      <c r="C347" s="9"/>
      <c r="D347" s="9"/>
      <c r="E347" s="12"/>
      <c r="F347" s="13"/>
      <c r="G347" s="25" t="str">
        <f t="shared" si="1"/>
        <v/>
      </c>
      <c r="H347" s="9"/>
      <c r="I347" s="9"/>
      <c r="J347" s="9"/>
    </row>
    <row r="348" ht="15.75" customHeight="1">
      <c r="A348" s="6"/>
      <c r="B348" s="9"/>
      <c r="C348" s="9"/>
      <c r="D348" s="9"/>
      <c r="E348" s="12"/>
      <c r="F348" s="13"/>
      <c r="G348" s="25" t="str">
        <f t="shared" si="1"/>
        <v/>
      </c>
      <c r="H348" s="9"/>
      <c r="I348" s="9"/>
      <c r="J348" s="9"/>
    </row>
    <row r="349" ht="15.75" customHeight="1">
      <c r="A349" s="6"/>
      <c r="B349" s="9"/>
      <c r="C349" s="9"/>
      <c r="D349" s="9"/>
      <c r="E349" s="12"/>
      <c r="F349" s="13"/>
      <c r="G349" s="25" t="str">
        <f t="shared" si="1"/>
        <v/>
      </c>
      <c r="H349" s="9"/>
      <c r="I349" s="9"/>
      <c r="J349" s="9"/>
    </row>
    <row r="350" ht="15.75" customHeight="1">
      <c r="A350" s="6"/>
      <c r="B350" s="9"/>
      <c r="C350" s="9"/>
      <c r="D350" s="9"/>
      <c r="E350" s="12"/>
      <c r="F350" s="13"/>
      <c r="G350" s="25" t="str">
        <f t="shared" si="1"/>
        <v/>
      </c>
      <c r="H350" s="9"/>
      <c r="I350" s="9"/>
      <c r="J350" s="9"/>
    </row>
    <row r="351" ht="15.75" customHeight="1">
      <c r="A351" s="6"/>
      <c r="B351" s="9"/>
      <c r="C351" s="9"/>
      <c r="D351" s="9"/>
      <c r="E351" s="12"/>
      <c r="F351" s="13"/>
      <c r="G351" s="25" t="str">
        <f t="shared" si="1"/>
        <v/>
      </c>
      <c r="H351" s="9"/>
      <c r="I351" s="9"/>
      <c r="J351" s="9"/>
    </row>
    <row r="352" ht="15.75" customHeight="1">
      <c r="A352" s="6"/>
      <c r="B352" s="9"/>
      <c r="C352" s="9"/>
      <c r="D352" s="9"/>
      <c r="E352" s="12"/>
      <c r="F352" s="13"/>
      <c r="G352" s="25" t="str">
        <f t="shared" si="1"/>
        <v/>
      </c>
      <c r="H352" s="9"/>
      <c r="I352" s="9"/>
      <c r="J352" s="9"/>
    </row>
    <row r="353" ht="15.75" customHeight="1">
      <c r="A353" s="6"/>
      <c r="B353" s="9"/>
      <c r="C353" s="9"/>
      <c r="D353" s="9"/>
      <c r="E353" s="12"/>
      <c r="F353" s="13"/>
      <c r="G353" s="25" t="str">
        <f t="shared" si="1"/>
        <v/>
      </c>
      <c r="H353" s="9"/>
      <c r="I353" s="9"/>
      <c r="J353" s="9"/>
    </row>
    <row r="354" ht="15.75" customHeight="1">
      <c r="A354" s="6"/>
      <c r="B354" s="9"/>
      <c r="C354" s="9"/>
      <c r="D354" s="9"/>
      <c r="E354" s="12"/>
      <c r="F354" s="13"/>
      <c r="G354" s="25" t="str">
        <f t="shared" si="1"/>
        <v/>
      </c>
      <c r="H354" s="9"/>
      <c r="I354" s="9"/>
      <c r="J354" s="9"/>
    </row>
    <row r="355" ht="15.75" customHeight="1">
      <c r="A355" s="6"/>
      <c r="B355" s="9"/>
      <c r="C355" s="9"/>
      <c r="D355" s="9"/>
      <c r="E355" s="12"/>
      <c r="F355" s="13"/>
      <c r="G355" s="25" t="str">
        <f t="shared" si="1"/>
        <v/>
      </c>
      <c r="H355" s="9"/>
      <c r="I355" s="9"/>
      <c r="J355" s="9"/>
    </row>
    <row r="356" ht="15.75" customHeight="1">
      <c r="A356" s="6"/>
      <c r="B356" s="9"/>
      <c r="C356" s="9"/>
      <c r="D356" s="9"/>
      <c r="E356" s="12"/>
      <c r="F356" s="13"/>
      <c r="G356" s="25" t="str">
        <f t="shared" si="1"/>
        <v/>
      </c>
      <c r="H356" s="9"/>
      <c r="I356" s="9"/>
      <c r="J356" s="9"/>
    </row>
    <row r="357" ht="15.75" customHeight="1">
      <c r="A357" s="6"/>
      <c r="B357" s="9"/>
      <c r="C357" s="9"/>
      <c r="D357" s="9"/>
      <c r="E357" s="12"/>
      <c r="F357" s="13"/>
      <c r="G357" s="25" t="str">
        <f t="shared" si="1"/>
        <v/>
      </c>
      <c r="H357" s="9"/>
      <c r="I357" s="9"/>
      <c r="J357" s="9"/>
    </row>
    <row r="358" ht="15.75" customHeight="1">
      <c r="A358" s="6"/>
      <c r="B358" s="9"/>
      <c r="C358" s="9"/>
      <c r="D358" s="9"/>
      <c r="E358" s="12"/>
      <c r="F358" s="13"/>
      <c r="G358" s="25" t="str">
        <f t="shared" si="1"/>
        <v/>
      </c>
      <c r="H358" s="9"/>
      <c r="I358" s="9"/>
      <c r="J358" s="9"/>
    </row>
    <row r="359" ht="15.75" customHeight="1">
      <c r="A359" s="6"/>
      <c r="B359" s="9"/>
      <c r="C359" s="9"/>
      <c r="D359" s="9"/>
      <c r="E359" s="12"/>
      <c r="F359" s="13"/>
      <c r="G359" s="25" t="str">
        <f t="shared" si="1"/>
        <v/>
      </c>
      <c r="H359" s="9"/>
      <c r="I359" s="9"/>
      <c r="J359" s="9"/>
    </row>
    <row r="360" ht="15.75" customHeight="1">
      <c r="A360" s="6"/>
      <c r="B360" s="9"/>
      <c r="C360" s="9"/>
      <c r="D360" s="9"/>
      <c r="E360" s="12"/>
      <c r="F360" s="13"/>
      <c r="G360" s="25" t="str">
        <f t="shared" si="1"/>
        <v/>
      </c>
      <c r="H360" s="9"/>
      <c r="I360" s="9"/>
      <c r="J360" s="9"/>
    </row>
    <row r="361" ht="15.75" customHeight="1">
      <c r="A361" s="6"/>
      <c r="B361" s="9"/>
      <c r="C361" s="9"/>
      <c r="D361" s="9"/>
      <c r="E361" s="12"/>
      <c r="F361" s="13"/>
      <c r="G361" s="25" t="str">
        <f t="shared" si="1"/>
        <v/>
      </c>
      <c r="H361" s="9"/>
      <c r="I361" s="9"/>
      <c r="J361" s="9"/>
    </row>
    <row r="362" ht="15.75" customHeight="1">
      <c r="A362" s="6"/>
      <c r="B362" s="9"/>
      <c r="C362" s="9"/>
      <c r="D362" s="9"/>
      <c r="E362" s="12"/>
      <c r="F362" s="13"/>
      <c r="G362" s="25" t="str">
        <f t="shared" si="1"/>
        <v/>
      </c>
      <c r="H362" s="9"/>
      <c r="I362" s="9"/>
      <c r="J362" s="9"/>
    </row>
    <row r="363" ht="15.75" customHeight="1">
      <c r="A363" s="6"/>
      <c r="B363" s="9"/>
      <c r="C363" s="9"/>
      <c r="D363" s="9"/>
      <c r="E363" s="12"/>
      <c r="F363" s="13"/>
      <c r="G363" s="25" t="str">
        <f t="shared" si="1"/>
        <v/>
      </c>
      <c r="H363" s="9"/>
      <c r="I363" s="9"/>
      <c r="J363" s="9"/>
    </row>
    <row r="364" ht="15.75" customHeight="1">
      <c r="A364" s="6"/>
      <c r="B364" s="9"/>
      <c r="C364" s="9"/>
      <c r="D364" s="9"/>
      <c r="E364" s="12"/>
      <c r="F364" s="13"/>
      <c r="G364" s="25" t="str">
        <f t="shared" si="1"/>
        <v/>
      </c>
      <c r="H364" s="9"/>
      <c r="I364" s="9"/>
      <c r="J364" s="9"/>
    </row>
    <row r="365" ht="15.75" customHeight="1">
      <c r="A365" s="6"/>
      <c r="B365" s="9"/>
      <c r="C365" s="9"/>
      <c r="D365" s="9"/>
      <c r="E365" s="12"/>
      <c r="F365" s="13"/>
      <c r="G365" s="25" t="str">
        <f t="shared" si="1"/>
        <v/>
      </c>
      <c r="H365" s="9"/>
      <c r="I365" s="9"/>
      <c r="J365" s="9"/>
    </row>
    <row r="366" ht="15.75" customHeight="1">
      <c r="A366" s="6"/>
      <c r="B366" s="9"/>
      <c r="C366" s="9"/>
      <c r="D366" s="9"/>
      <c r="E366" s="12"/>
      <c r="F366" s="13"/>
      <c r="G366" s="25" t="str">
        <f t="shared" si="1"/>
        <v/>
      </c>
      <c r="H366" s="9"/>
      <c r="I366" s="9"/>
      <c r="J366" s="9"/>
    </row>
    <row r="367" ht="15.75" customHeight="1">
      <c r="A367" s="6"/>
      <c r="B367" s="9"/>
      <c r="C367" s="9"/>
      <c r="D367" s="9"/>
      <c r="E367" s="12"/>
      <c r="F367" s="13"/>
      <c r="G367" s="25" t="str">
        <f t="shared" si="1"/>
        <v/>
      </c>
      <c r="H367" s="9"/>
      <c r="I367" s="9"/>
      <c r="J367" s="9"/>
    </row>
    <row r="368" ht="15.75" customHeight="1">
      <c r="A368" s="6"/>
      <c r="B368" s="9"/>
      <c r="C368" s="9"/>
      <c r="D368" s="9"/>
      <c r="E368" s="12"/>
      <c r="F368" s="13"/>
      <c r="G368" s="25" t="str">
        <f t="shared" si="1"/>
        <v/>
      </c>
      <c r="H368" s="9"/>
      <c r="I368" s="9"/>
      <c r="J368" s="9"/>
    </row>
    <row r="369" ht="15.75" customHeight="1">
      <c r="A369" s="6"/>
      <c r="B369" s="9"/>
      <c r="C369" s="9"/>
      <c r="D369" s="9"/>
      <c r="E369" s="12"/>
      <c r="F369" s="13"/>
      <c r="G369" s="25" t="str">
        <f t="shared" si="1"/>
        <v/>
      </c>
      <c r="H369" s="9"/>
      <c r="I369" s="9"/>
      <c r="J369" s="9"/>
    </row>
    <row r="370" ht="15.75" customHeight="1">
      <c r="A370" s="6"/>
      <c r="B370" s="9"/>
      <c r="C370" s="9"/>
      <c r="D370" s="9"/>
      <c r="E370" s="12"/>
      <c r="F370" s="13"/>
      <c r="G370" s="25" t="str">
        <f t="shared" si="1"/>
        <v/>
      </c>
      <c r="H370" s="9"/>
      <c r="I370" s="9"/>
      <c r="J370" s="9"/>
    </row>
    <row r="371" ht="15.75" customHeight="1">
      <c r="A371" s="6"/>
      <c r="B371" s="9"/>
      <c r="C371" s="9"/>
      <c r="D371" s="9"/>
      <c r="E371" s="12"/>
      <c r="F371" s="13"/>
      <c r="G371" s="25" t="str">
        <f t="shared" si="1"/>
        <v/>
      </c>
      <c r="H371" s="9"/>
      <c r="I371" s="9"/>
      <c r="J371" s="9"/>
    </row>
    <row r="372" ht="15.75" customHeight="1">
      <c r="A372" s="6"/>
      <c r="B372" s="9"/>
      <c r="C372" s="9"/>
      <c r="D372" s="9"/>
      <c r="E372" s="12"/>
      <c r="F372" s="13"/>
      <c r="G372" s="25" t="str">
        <f t="shared" si="1"/>
        <v/>
      </c>
      <c r="H372" s="9"/>
      <c r="I372" s="9"/>
      <c r="J372" s="9"/>
    </row>
    <row r="373" ht="15.75" customHeight="1">
      <c r="A373" s="6"/>
      <c r="B373" s="9"/>
      <c r="C373" s="9"/>
      <c r="D373" s="9"/>
      <c r="E373" s="12"/>
      <c r="F373" s="13"/>
      <c r="G373" s="25" t="str">
        <f t="shared" si="1"/>
        <v/>
      </c>
      <c r="H373" s="9"/>
      <c r="I373" s="9"/>
      <c r="J373" s="9"/>
    </row>
    <row r="374" ht="15.75" customHeight="1">
      <c r="A374" s="6"/>
      <c r="B374" s="9"/>
      <c r="C374" s="9"/>
      <c r="D374" s="9"/>
      <c r="E374" s="12"/>
      <c r="F374" s="13"/>
      <c r="G374" s="25" t="str">
        <f t="shared" si="1"/>
        <v/>
      </c>
      <c r="H374" s="9"/>
      <c r="I374" s="9"/>
      <c r="J374" s="9"/>
    </row>
    <row r="375" ht="15.75" customHeight="1">
      <c r="A375" s="6"/>
      <c r="B375" s="9"/>
      <c r="C375" s="9"/>
      <c r="D375" s="9"/>
      <c r="E375" s="12"/>
      <c r="F375" s="13"/>
      <c r="G375" s="25" t="str">
        <f t="shared" si="1"/>
        <v/>
      </c>
      <c r="H375" s="9"/>
      <c r="I375" s="9"/>
      <c r="J375" s="9"/>
    </row>
    <row r="376" ht="15.75" customHeight="1">
      <c r="A376" s="6"/>
      <c r="B376" s="9"/>
      <c r="C376" s="9"/>
      <c r="D376" s="9"/>
      <c r="E376" s="12"/>
      <c r="F376" s="13"/>
      <c r="G376" s="25" t="str">
        <f t="shared" si="1"/>
        <v/>
      </c>
      <c r="H376" s="9"/>
      <c r="I376" s="9"/>
      <c r="J376" s="9"/>
    </row>
    <row r="377" ht="15.75" customHeight="1">
      <c r="A377" s="6"/>
      <c r="B377" s="9"/>
      <c r="C377" s="9"/>
      <c r="D377" s="9"/>
      <c r="E377" s="12"/>
      <c r="F377" s="13"/>
      <c r="G377" s="25" t="str">
        <f t="shared" si="1"/>
        <v/>
      </c>
      <c r="H377" s="9"/>
      <c r="I377" s="9"/>
      <c r="J377" s="9"/>
    </row>
    <row r="378" ht="15.75" customHeight="1">
      <c r="A378" s="6"/>
      <c r="B378" s="9"/>
      <c r="C378" s="9"/>
      <c r="D378" s="9"/>
      <c r="E378" s="12"/>
      <c r="F378" s="13"/>
      <c r="G378" s="25" t="str">
        <f t="shared" si="1"/>
        <v/>
      </c>
      <c r="H378" s="9"/>
      <c r="I378" s="9"/>
      <c r="J378" s="9"/>
    </row>
    <row r="379" ht="15.75" customHeight="1">
      <c r="A379" s="6"/>
      <c r="B379" s="9"/>
      <c r="C379" s="9"/>
      <c r="D379" s="9"/>
      <c r="E379" s="12"/>
      <c r="F379" s="13"/>
      <c r="G379" s="25" t="str">
        <f t="shared" si="1"/>
        <v/>
      </c>
      <c r="H379" s="9"/>
      <c r="I379" s="9"/>
      <c r="J379" s="9"/>
    </row>
    <row r="380" ht="15.75" customHeight="1">
      <c r="A380" s="6"/>
      <c r="B380" s="9"/>
      <c r="C380" s="9"/>
      <c r="D380" s="9"/>
      <c r="E380" s="12"/>
      <c r="F380" s="13"/>
      <c r="G380" s="25" t="str">
        <f t="shared" si="1"/>
        <v/>
      </c>
      <c r="H380" s="9"/>
      <c r="I380" s="9"/>
      <c r="J380" s="9"/>
    </row>
    <row r="381" ht="15.75" customHeight="1">
      <c r="A381" s="6"/>
      <c r="B381" s="9"/>
      <c r="C381" s="9"/>
      <c r="D381" s="9"/>
      <c r="E381" s="12"/>
      <c r="F381" s="13"/>
      <c r="G381" s="25" t="str">
        <f t="shared" si="1"/>
        <v/>
      </c>
      <c r="H381" s="9"/>
      <c r="I381" s="9"/>
      <c r="J381" s="9"/>
    </row>
    <row r="382" ht="15.75" customHeight="1">
      <c r="A382" s="6"/>
      <c r="B382" s="9"/>
      <c r="C382" s="9"/>
      <c r="D382" s="9"/>
      <c r="E382" s="12"/>
      <c r="F382" s="13"/>
      <c r="G382" s="25" t="str">
        <f t="shared" si="1"/>
        <v/>
      </c>
      <c r="H382" s="9"/>
      <c r="I382" s="9"/>
      <c r="J382" s="9"/>
    </row>
    <row r="383" ht="15.75" customHeight="1">
      <c r="A383" s="6"/>
      <c r="B383" s="9"/>
      <c r="C383" s="9"/>
      <c r="D383" s="9"/>
      <c r="E383" s="12"/>
      <c r="F383" s="13"/>
      <c r="G383" s="25" t="str">
        <f t="shared" si="1"/>
        <v/>
      </c>
      <c r="H383" s="9"/>
      <c r="I383" s="9"/>
      <c r="J383" s="9"/>
    </row>
    <row r="384" ht="15.75" customHeight="1">
      <c r="A384" s="6"/>
      <c r="B384" s="9"/>
      <c r="C384" s="9"/>
      <c r="D384" s="9"/>
      <c r="E384" s="12"/>
      <c r="F384" s="13"/>
      <c r="G384" s="25" t="str">
        <f t="shared" si="1"/>
        <v/>
      </c>
      <c r="H384" s="9"/>
      <c r="I384" s="9"/>
      <c r="J384" s="9"/>
    </row>
    <row r="385" ht="15.75" customHeight="1">
      <c r="A385" s="6"/>
      <c r="B385" s="9"/>
      <c r="C385" s="9"/>
      <c r="D385" s="9"/>
      <c r="E385" s="12"/>
      <c r="F385" s="13"/>
      <c r="G385" s="25" t="str">
        <f t="shared" si="1"/>
        <v/>
      </c>
      <c r="H385" s="9"/>
      <c r="I385" s="9"/>
      <c r="J385" s="9"/>
    </row>
    <row r="386" ht="15.75" customHeight="1">
      <c r="A386" s="6"/>
      <c r="B386" s="9"/>
      <c r="C386" s="9"/>
      <c r="D386" s="9"/>
      <c r="E386" s="12"/>
      <c r="F386" s="13"/>
      <c r="G386" s="25" t="str">
        <f t="shared" si="1"/>
        <v/>
      </c>
      <c r="H386" s="9"/>
      <c r="I386" s="9"/>
      <c r="J386" s="9"/>
    </row>
    <row r="387" ht="15.75" customHeight="1">
      <c r="A387" s="6"/>
      <c r="B387" s="9"/>
      <c r="C387" s="9"/>
      <c r="D387" s="9"/>
      <c r="E387" s="12"/>
      <c r="F387" s="13"/>
      <c r="G387" s="25" t="str">
        <f t="shared" si="1"/>
        <v/>
      </c>
      <c r="H387" s="9"/>
      <c r="I387" s="9"/>
      <c r="J387" s="9"/>
    </row>
    <row r="388" ht="15.75" customHeight="1">
      <c r="A388" s="6"/>
      <c r="B388" s="9"/>
      <c r="C388" s="9"/>
      <c r="D388" s="9"/>
      <c r="E388" s="12"/>
      <c r="F388" s="13"/>
      <c r="G388" s="25" t="str">
        <f t="shared" si="1"/>
        <v/>
      </c>
      <c r="H388" s="9"/>
      <c r="I388" s="9"/>
      <c r="J388" s="9"/>
    </row>
    <row r="389" ht="15.75" customHeight="1">
      <c r="A389" s="6"/>
      <c r="B389" s="9"/>
      <c r="C389" s="9"/>
      <c r="D389" s="9"/>
      <c r="E389" s="12"/>
      <c r="F389" s="13"/>
      <c r="G389" s="25" t="str">
        <f t="shared" si="1"/>
        <v/>
      </c>
      <c r="H389" s="9"/>
      <c r="I389" s="9"/>
      <c r="J389" s="9"/>
    </row>
    <row r="390" ht="15.75" customHeight="1">
      <c r="A390" s="6"/>
      <c r="B390" s="9"/>
      <c r="C390" s="9"/>
      <c r="D390" s="9"/>
      <c r="E390" s="12"/>
      <c r="F390" s="13"/>
      <c r="G390" s="25" t="str">
        <f t="shared" si="1"/>
        <v/>
      </c>
      <c r="H390" s="9"/>
      <c r="I390" s="9"/>
      <c r="J390" s="9"/>
    </row>
    <row r="391" ht="15.75" customHeight="1">
      <c r="A391" s="6"/>
      <c r="B391" s="9"/>
      <c r="C391" s="9"/>
      <c r="D391" s="9"/>
      <c r="E391" s="12"/>
      <c r="F391" s="13"/>
      <c r="G391" s="25" t="str">
        <f t="shared" si="1"/>
        <v/>
      </c>
      <c r="H391" s="9"/>
      <c r="I391" s="9"/>
      <c r="J391" s="9"/>
    </row>
    <row r="392" ht="15.75" customHeight="1">
      <c r="A392" s="6"/>
      <c r="B392" s="9"/>
      <c r="C392" s="9"/>
      <c r="D392" s="9"/>
      <c r="E392" s="12"/>
      <c r="F392" s="13"/>
      <c r="G392" s="25" t="str">
        <f t="shared" si="1"/>
        <v/>
      </c>
      <c r="H392" s="9"/>
      <c r="I392" s="9"/>
      <c r="J392" s="9"/>
    </row>
    <row r="393" ht="15.75" customHeight="1">
      <c r="A393" s="6"/>
      <c r="B393" s="9"/>
      <c r="C393" s="9"/>
      <c r="D393" s="9"/>
      <c r="E393" s="12"/>
      <c r="F393" s="13"/>
      <c r="G393" s="25" t="str">
        <f t="shared" si="1"/>
        <v/>
      </c>
      <c r="H393" s="9"/>
      <c r="I393" s="9"/>
      <c r="J393" s="9"/>
    </row>
    <row r="394" ht="15.75" customHeight="1">
      <c r="A394" s="6"/>
      <c r="B394" s="9"/>
      <c r="C394" s="9"/>
      <c r="D394" s="9"/>
      <c r="E394" s="12"/>
      <c r="F394" s="13"/>
      <c r="G394" s="25" t="str">
        <f t="shared" si="1"/>
        <v/>
      </c>
      <c r="H394" s="9"/>
      <c r="I394" s="9"/>
      <c r="J394" s="9"/>
    </row>
    <row r="395" ht="15.75" customHeight="1">
      <c r="A395" s="6"/>
      <c r="B395" s="9"/>
      <c r="C395" s="9"/>
      <c r="D395" s="9"/>
      <c r="E395" s="12"/>
      <c r="F395" s="13"/>
      <c r="G395" s="25" t="str">
        <f t="shared" si="1"/>
        <v/>
      </c>
      <c r="H395" s="9"/>
      <c r="I395" s="9"/>
      <c r="J395" s="9"/>
    </row>
    <row r="396" ht="15.75" customHeight="1">
      <c r="A396" s="6"/>
      <c r="B396" s="9"/>
      <c r="C396" s="9"/>
      <c r="D396" s="9"/>
      <c r="E396" s="12"/>
      <c r="F396" s="13"/>
      <c r="G396" s="25" t="str">
        <f t="shared" si="1"/>
        <v/>
      </c>
      <c r="H396" s="9"/>
      <c r="I396" s="9"/>
      <c r="J396" s="9"/>
    </row>
    <row r="397" ht="15.75" customHeight="1">
      <c r="A397" s="6"/>
      <c r="B397" s="9"/>
      <c r="C397" s="9"/>
      <c r="D397" s="9"/>
      <c r="E397" s="12"/>
      <c r="F397" s="13"/>
      <c r="G397" s="25" t="str">
        <f t="shared" si="1"/>
        <v/>
      </c>
      <c r="H397" s="9"/>
      <c r="I397" s="9"/>
      <c r="J397" s="9"/>
    </row>
    <row r="398" ht="15.75" customHeight="1">
      <c r="A398" s="6"/>
      <c r="B398" s="9"/>
      <c r="C398" s="9"/>
      <c r="D398" s="9"/>
      <c r="E398" s="12"/>
      <c r="F398" s="13"/>
      <c r="G398" s="25" t="str">
        <f t="shared" si="1"/>
        <v/>
      </c>
      <c r="H398" s="9"/>
      <c r="I398" s="9"/>
      <c r="J398" s="9"/>
    </row>
    <row r="399" ht="15.75" customHeight="1">
      <c r="A399" s="6"/>
      <c r="B399" s="9"/>
      <c r="C399" s="9"/>
      <c r="D399" s="9"/>
      <c r="E399" s="12"/>
      <c r="F399" s="13"/>
      <c r="G399" s="25" t="str">
        <f t="shared" si="1"/>
        <v/>
      </c>
      <c r="H399" s="9"/>
      <c r="I399" s="9"/>
      <c r="J399" s="9"/>
    </row>
    <row r="400" ht="15.75" customHeight="1">
      <c r="A400" s="6"/>
      <c r="B400" s="9"/>
      <c r="C400" s="9"/>
      <c r="D400" s="9"/>
      <c r="E400" s="12"/>
      <c r="F400" s="13"/>
      <c r="G400" s="25" t="str">
        <f t="shared" si="1"/>
        <v/>
      </c>
      <c r="H400" s="9"/>
      <c r="I400" s="9"/>
      <c r="J400" s="9"/>
    </row>
    <row r="401" ht="15.75" customHeight="1">
      <c r="A401" s="6"/>
      <c r="B401" s="9"/>
      <c r="C401" s="9"/>
      <c r="D401" s="9"/>
      <c r="E401" s="12"/>
      <c r="F401" s="13"/>
      <c r="G401" s="25" t="str">
        <f t="shared" si="1"/>
        <v/>
      </c>
      <c r="H401" s="9"/>
      <c r="I401" s="9"/>
      <c r="J401" s="9"/>
    </row>
    <row r="402" ht="15.75" customHeight="1">
      <c r="A402" s="6"/>
      <c r="B402" s="9"/>
      <c r="C402" s="9"/>
      <c r="D402" s="9"/>
      <c r="E402" s="12"/>
      <c r="F402" s="13"/>
      <c r="G402" s="25" t="str">
        <f t="shared" si="1"/>
        <v/>
      </c>
      <c r="H402" s="9"/>
      <c r="I402" s="9"/>
      <c r="J402" s="9"/>
    </row>
    <row r="403" ht="15.75" customHeight="1">
      <c r="A403" s="6"/>
      <c r="B403" s="9"/>
      <c r="C403" s="9"/>
      <c r="D403" s="9"/>
      <c r="E403" s="12"/>
      <c r="F403" s="13"/>
      <c r="G403" s="25" t="str">
        <f t="shared" si="1"/>
        <v/>
      </c>
      <c r="H403" s="9"/>
      <c r="I403" s="9"/>
      <c r="J403" s="9"/>
    </row>
    <row r="404" ht="15.75" customHeight="1">
      <c r="A404" s="6"/>
      <c r="B404" s="9"/>
      <c r="C404" s="9"/>
      <c r="D404" s="9"/>
      <c r="E404" s="12"/>
      <c r="F404" s="13"/>
      <c r="G404" s="25" t="str">
        <f t="shared" si="1"/>
        <v/>
      </c>
      <c r="H404" s="9"/>
      <c r="I404" s="9"/>
      <c r="J404" s="9"/>
    </row>
    <row r="405" ht="15.75" customHeight="1">
      <c r="A405" s="6"/>
      <c r="B405" s="9"/>
      <c r="C405" s="9"/>
      <c r="D405" s="9"/>
      <c r="E405" s="12"/>
      <c r="F405" s="13"/>
      <c r="G405" s="25" t="str">
        <f t="shared" si="1"/>
        <v/>
      </c>
      <c r="H405" s="9"/>
      <c r="I405" s="9"/>
      <c r="J405" s="9"/>
    </row>
    <row r="406" ht="15.75" customHeight="1">
      <c r="A406" s="6"/>
      <c r="B406" s="9"/>
      <c r="C406" s="9"/>
      <c r="D406" s="9"/>
      <c r="E406" s="12"/>
      <c r="F406" s="13"/>
      <c r="G406" s="25" t="str">
        <f t="shared" si="1"/>
        <v/>
      </c>
      <c r="H406" s="9"/>
      <c r="I406" s="9"/>
      <c r="J406" s="9"/>
    </row>
    <row r="407" ht="15.75" customHeight="1">
      <c r="A407" s="6"/>
      <c r="B407" s="9"/>
      <c r="C407" s="9"/>
      <c r="D407" s="9"/>
      <c r="E407" s="12"/>
      <c r="F407" s="13"/>
      <c r="G407" s="25" t="str">
        <f t="shared" si="1"/>
        <v/>
      </c>
      <c r="H407" s="9"/>
      <c r="I407" s="9"/>
      <c r="J407" s="9"/>
    </row>
    <row r="408" ht="15.75" customHeight="1">
      <c r="A408" s="6"/>
      <c r="B408" s="9"/>
      <c r="C408" s="9"/>
      <c r="D408" s="9"/>
      <c r="E408" s="12"/>
      <c r="F408" s="13"/>
      <c r="G408" s="25" t="str">
        <f t="shared" si="1"/>
        <v/>
      </c>
      <c r="H408" s="9"/>
      <c r="I408" s="9"/>
      <c r="J408" s="9"/>
    </row>
    <row r="409" ht="15.75" customHeight="1">
      <c r="A409" s="6"/>
      <c r="B409" s="9"/>
      <c r="C409" s="9"/>
      <c r="D409" s="9"/>
      <c r="E409" s="12"/>
      <c r="F409" s="13"/>
      <c r="G409" s="25" t="str">
        <f t="shared" si="1"/>
        <v/>
      </c>
      <c r="H409" s="9"/>
      <c r="I409" s="9"/>
      <c r="J409" s="9"/>
    </row>
    <row r="410" ht="15.75" customHeight="1">
      <c r="A410" s="6"/>
      <c r="B410" s="9"/>
      <c r="C410" s="9"/>
      <c r="D410" s="9"/>
      <c r="E410" s="12"/>
      <c r="F410" s="13"/>
      <c r="G410" s="25" t="str">
        <f t="shared" si="1"/>
        <v/>
      </c>
      <c r="H410" s="9"/>
      <c r="I410" s="9"/>
      <c r="J410" s="9"/>
    </row>
    <row r="411" ht="15.75" customHeight="1">
      <c r="A411" s="6"/>
      <c r="B411" s="9"/>
      <c r="C411" s="9"/>
      <c r="D411" s="9"/>
      <c r="E411" s="12"/>
      <c r="F411" s="13"/>
      <c r="G411" s="25" t="str">
        <f t="shared" si="1"/>
        <v/>
      </c>
      <c r="H411" s="9"/>
      <c r="I411" s="9"/>
      <c r="J411" s="9"/>
    </row>
    <row r="412" ht="15.75" customHeight="1">
      <c r="A412" s="6"/>
      <c r="B412" s="9"/>
      <c r="C412" s="9"/>
      <c r="D412" s="9"/>
      <c r="E412" s="12"/>
      <c r="F412" s="13"/>
      <c r="G412" s="25" t="str">
        <f t="shared" si="1"/>
        <v/>
      </c>
      <c r="H412" s="9"/>
      <c r="I412" s="9"/>
      <c r="J412" s="9"/>
    </row>
    <row r="413" ht="15.75" customHeight="1">
      <c r="A413" s="6"/>
      <c r="B413" s="9"/>
      <c r="C413" s="9"/>
      <c r="D413" s="9"/>
      <c r="E413" s="12"/>
      <c r="F413" s="13"/>
      <c r="G413" s="25" t="str">
        <f t="shared" si="1"/>
        <v/>
      </c>
      <c r="H413" s="9"/>
      <c r="I413" s="9"/>
      <c r="J413" s="9"/>
    </row>
    <row r="414" ht="15.75" customHeight="1">
      <c r="A414" s="6"/>
      <c r="B414" s="9"/>
      <c r="C414" s="9"/>
      <c r="D414" s="9"/>
      <c r="E414" s="12"/>
      <c r="F414" s="13"/>
      <c r="G414" s="25" t="str">
        <f t="shared" si="1"/>
        <v/>
      </c>
      <c r="H414" s="9"/>
      <c r="I414" s="9"/>
      <c r="J414" s="9"/>
    </row>
    <row r="415" ht="15.75" customHeight="1">
      <c r="A415" s="6"/>
      <c r="B415" s="9"/>
      <c r="C415" s="9"/>
      <c r="D415" s="9"/>
      <c r="E415" s="12"/>
      <c r="F415" s="13"/>
      <c r="G415" s="25" t="str">
        <f t="shared" si="1"/>
        <v/>
      </c>
      <c r="H415" s="9"/>
      <c r="I415" s="9"/>
      <c r="J415" s="9"/>
    </row>
    <row r="416" ht="15.75" customHeight="1">
      <c r="A416" s="6"/>
      <c r="B416" s="9"/>
      <c r="C416" s="9"/>
      <c r="D416" s="9"/>
      <c r="E416" s="12"/>
      <c r="F416" s="13"/>
      <c r="G416" s="25" t="str">
        <f t="shared" si="1"/>
        <v/>
      </c>
      <c r="H416" s="9"/>
      <c r="I416" s="9"/>
      <c r="J416" s="9"/>
    </row>
    <row r="417" ht="15.75" customHeight="1">
      <c r="A417" s="6"/>
      <c r="B417" s="9"/>
      <c r="C417" s="9"/>
      <c r="D417" s="9"/>
      <c r="E417" s="12"/>
      <c r="F417" s="13"/>
      <c r="G417" s="25" t="str">
        <f t="shared" si="1"/>
        <v/>
      </c>
      <c r="H417" s="9"/>
      <c r="I417" s="9"/>
      <c r="J417" s="9"/>
    </row>
    <row r="418" ht="15.75" customHeight="1">
      <c r="A418" s="6"/>
      <c r="B418" s="9"/>
      <c r="C418" s="9"/>
      <c r="D418" s="9"/>
      <c r="E418" s="12"/>
      <c r="F418" s="13"/>
      <c r="G418" s="25" t="str">
        <f t="shared" si="1"/>
        <v/>
      </c>
      <c r="H418" s="9"/>
      <c r="I418" s="9"/>
      <c r="J418" s="9"/>
    </row>
    <row r="419" ht="15.75" customHeight="1">
      <c r="A419" s="6"/>
      <c r="B419" s="9"/>
      <c r="C419" s="9"/>
      <c r="D419" s="9"/>
      <c r="E419" s="12"/>
      <c r="F419" s="13"/>
      <c r="G419" s="25" t="str">
        <f t="shared" si="1"/>
        <v/>
      </c>
      <c r="H419" s="9"/>
      <c r="I419" s="9"/>
      <c r="J419" s="9"/>
    </row>
    <row r="420" ht="15.75" customHeight="1">
      <c r="A420" s="6"/>
      <c r="B420" s="9"/>
      <c r="C420" s="9"/>
      <c r="D420" s="9"/>
      <c r="E420" s="12"/>
      <c r="F420" s="13"/>
      <c r="G420" s="25" t="str">
        <f t="shared" si="1"/>
        <v/>
      </c>
      <c r="H420" s="9"/>
      <c r="I420" s="9"/>
      <c r="J420" s="9"/>
    </row>
    <row r="421" ht="15.75" customHeight="1">
      <c r="A421" s="6"/>
      <c r="B421" s="9"/>
      <c r="C421" s="9"/>
      <c r="D421" s="9"/>
      <c r="E421" s="12"/>
      <c r="F421" s="13"/>
      <c r="G421" s="25" t="str">
        <f t="shared" si="1"/>
        <v/>
      </c>
      <c r="H421" s="9"/>
      <c r="I421" s="9"/>
      <c r="J421" s="9"/>
    </row>
    <row r="422" ht="15.75" customHeight="1">
      <c r="A422" s="6"/>
      <c r="B422" s="9"/>
      <c r="C422" s="9"/>
      <c r="D422" s="9"/>
      <c r="E422" s="12"/>
      <c r="F422" s="13"/>
      <c r="G422" s="25" t="str">
        <f t="shared" si="1"/>
        <v/>
      </c>
      <c r="H422" s="9"/>
      <c r="I422" s="9"/>
      <c r="J422" s="9"/>
    </row>
    <row r="423" ht="15.75" customHeight="1">
      <c r="A423" s="6"/>
      <c r="B423" s="9"/>
      <c r="C423" s="9"/>
      <c r="D423" s="9"/>
      <c r="E423" s="12"/>
      <c r="F423" s="13"/>
      <c r="G423" s="25" t="str">
        <f t="shared" si="1"/>
        <v/>
      </c>
      <c r="H423" s="9"/>
      <c r="I423" s="9"/>
      <c r="J423" s="9"/>
    </row>
    <row r="424" ht="15.75" customHeight="1">
      <c r="A424" s="6"/>
      <c r="B424" s="9"/>
      <c r="C424" s="9"/>
      <c r="D424" s="9"/>
      <c r="E424" s="12"/>
      <c r="F424" s="13"/>
      <c r="G424" s="25" t="str">
        <f t="shared" si="1"/>
        <v/>
      </c>
      <c r="H424" s="9"/>
      <c r="I424" s="9"/>
      <c r="J424" s="9"/>
    </row>
    <row r="425" ht="15.75" customHeight="1">
      <c r="A425" s="6"/>
      <c r="B425" s="9"/>
      <c r="C425" s="9"/>
      <c r="D425" s="9"/>
      <c r="E425" s="12"/>
      <c r="F425" s="13"/>
      <c r="G425" s="25" t="str">
        <f t="shared" si="1"/>
        <v/>
      </c>
      <c r="H425" s="9"/>
      <c r="I425" s="9"/>
      <c r="J425" s="9"/>
    </row>
    <row r="426" ht="15.75" customHeight="1">
      <c r="A426" s="6"/>
      <c r="B426" s="9"/>
      <c r="C426" s="9"/>
      <c r="D426" s="9"/>
      <c r="E426" s="12"/>
      <c r="F426" s="13"/>
      <c r="G426" s="25" t="str">
        <f t="shared" si="1"/>
        <v/>
      </c>
      <c r="H426" s="9"/>
      <c r="I426" s="9"/>
      <c r="J426" s="9"/>
    </row>
    <row r="427" ht="15.75" customHeight="1">
      <c r="A427" s="6"/>
      <c r="B427" s="9"/>
      <c r="C427" s="9"/>
      <c r="D427" s="9"/>
      <c r="E427" s="12"/>
      <c r="F427" s="13"/>
      <c r="G427" s="25" t="str">
        <f t="shared" si="1"/>
        <v/>
      </c>
      <c r="H427" s="9"/>
      <c r="I427" s="9"/>
      <c r="J427" s="9"/>
    </row>
    <row r="428" ht="15.75" customHeight="1">
      <c r="A428" s="6"/>
      <c r="B428" s="9"/>
      <c r="C428" s="9"/>
      <c r="D428" s="9"/>
      <c r="E428" s="12"/>
      <c r="F428" s="13"/>
      <c r="G428" s="25" t="str">
        <f t="shared" si="1"/>
        <v/>
      </c>
      <c r="H428" s="9"/>
      <c r="I428" s="9"/>
      <c r="J428" s="9"/>
    </row>
    <row r="429" ht="15.75" customHeight="1">
      <c r="A429" s="6"/>
      <c r="B429" s="9"/>
      <c r="C429" s="9"/>
      <c r="D429" s="9"/>
      <c r="E429" s="12"/>
      <c r="F429" s="13"/>
      <c r="G429" s="25" t="str">
        <f t="shared" si="1"/>
        <v/>
      </c>
      <c r="H429" s="9"/>
      <c r="I429" s="9"/>
      <c r="J429" s="9"/>
    </row>
    <row r="430" ht="15.75" customHeight="1">
      <c r="A430" s="6"/>
      <c r="B430" s="9"/>
      <c r="C430" s="9"/>
      <c r="D430" s="9"/>
      <c r="E430" s="12"/>
      <c r="F430" s="13"/>
      <c r="G430" s="25" t="str">
        <f t="shared" si="1"/>
        <v/>
      </c>
      <c r="H430" s="9"/>
      <c r="I430" s="9"/>
      <c r="J430" s="9"/>
    </row>
    <row r="431" ht="15.75" customHeight="1">
      <c r="A431" s="6"/>
      <c r="B431" s="9"/>
      <c r="C431" s="9"/>
      <c r="D431" s="9"/>
      <c r="E431" s="12"/>
      <c r="F431" s="13"/>
      <c r="G431" s="25" t="str">
        <f t="shared" si="1"/>
        <v/>
      </c>
      <c r="H431" s="9"/>
      <c r="I431" s="9"/>
      <c r="J431" s="9"/>
    </row>
    <row r="432" ht="15.75" customHeight="1">
      <c r="A432" s="6"/>
      <c r="B432" s="9"/>
      <c r="C432" s="9"/>
      <c r="D432" s="9"/>
      <c r="E432" s="12"/>
      <c r="F432" s="13"/>
      <c r="G432" s="25" t="str">
        <f t="shared" si="1"/>
        <v/>
      </c>
      <c r="H432" s="9"/>
      <c r="I432" s="9"/>
      <c r="J432" s="9"/>
    </row>
    <row r="433" ht="15.75" customHeight="1">
      <c r="A433" s="6"/>
      <c r="B433" s="9"/>
      <c r="C433" s="9"/>
      <c r="D433" s="9"/>
      <c r="E433" s="12"/>
      <c r="F433" s="13"/>
      <c r="G433" s="25" t="str">
        <f t="shared" si="1"/>
        <v/>
      </c>
      <c r="H433" s="9"/>
      <c r="I433" s="9"/>
      <c r="J433" s="9"/>
    </row>
    <row r="434" ht="15.75" customHeight="1">
      <c r="A434" s="6"/>
      <c r="B434" s="9"/>
      <c r="C434" s="9"/>
      <c r="D434" s="9"/>
      <c r="E434" s="12"/>
      <c r="F434" s="13"/>
      <c r="G434" s="25" t="str">
        <f t="shared" si="1"/>
        <v/>
      </c>
      <c r="H434" s="9"/>
      <c r="I434" s="9"/>
      <c r="J434" s="9"/>
    </row>
    <row r="435" ht="15.75" customHeight="1">
      <c r="A435" s="6"/>
      <c r="B435" s="9"/>
      <c r="C435" s="9"/>
      <c r="D435" s="9"/>
      <c r="E435" s="12"/>
      <c r="F435" s="13"/>
      <c r="G435" s="25" t="str">
        <f t="shared" si="1"/>
        <v/>
      </c>
      <c r="H435" s="9"/>
      <c r="I435" s="9"/>
      <c r="J435" s="9"/>
    </row>
    <row r="436" ht="15.75" customHeight="1">
      <c r="A436" s="6"/>
      <c r="B436" s="9"/>
      <c r="C436" s="9"/>
      <c r="D436" s="9"/>
      <c r="E436" s="12"/>
      <c r="F436" s="13"/>
      <c r="G436" s="25" t="str">
        <f t="shared" si="1"/>
        <v/>
      </c>
      <c r="H436" s="9"/>
      <c r="I436" s="9"/>
      <c r="J436" s="9"/>
    </row>
    <row r="437" ht="15.75" customHeight="1">
      <c r="A437" s="6"/>
      <c r="B437" s="9"/>
      <c r="C437" s="9"/>
      <c r="D437" s="9"/>
      <c r="E437" s="12"/>
      <c r="F437" s="13"/>
      <c r="G437" s="25" t="str">
        <f t="shared" si="1"/>
        <v/>
      </c>
      <c r="H437" s="9"/>
      <c r="I437" s="9"/>
      <c r="J437" s="9"/>
    </row>
    <row r="438" ht="15.75" customHeight="1">
      <c r="A438" s="6"/>
      <c r="B438" s="9"/>
      <c r="C438" s="9"/>
      <c r="D438" s="9"/>
      <c r="E438" s="12"/>
      <c r="F438" s="13"/>
      <c r="G438" s="25" t="str">
        <f t="shared" si="1"/>
        <v/>
      </c>
      <c r="H438" s="9"/>
      <c r="I438" s="9"/>
      <c r="J438" s="9"/>
    </row>
    <row r="439" ht="15.75" customHeight="1">
      <c r="A439" s="6"/>
      <c r="B439" s="9"/>
      <c r="C439" s="9"/>
      <c r="D439" s="9"/>
      <c r="E439" s="12"/>
      <c r="F439" s="13"/>
      <c r="G439" s="25" t="str">
        <f t="shared" si="1"/>
        <v/>
      </c>
      <c r="H439" s="9"/>
      <c r="I439" s="9"/>
      <c r="J439" s="9"/>
    </row>
    <row r="440" ht="15.75" customHeight="1">
      <c r="A440" s="6"/>
      <c r="B440" s="9"/>
      <c r="C440" s="9"/>
      <c r="D440" s="9"/>
      <c r="E440" s="12"/>
      <c r="F440" s="13"/>
      <c r="G440" s="25" t="str">
        <f t="shared" si="1"/>
        <v/>
      </c>
      <c r="H440" s="9"/>
      <c r="I440" s="9"/>
      <c r="J440" s="9"/>
    </row>
    <row r="441" ht="15.75" customHeight="1">
      <c r="A441" s="6"/>
      <c r="B441" s="9"/>
      <c r="C441" s="9"/>
      <c r="D441" s="9"/>
      <c r="E441" s="12"/>
      <c r="F441" s="13"/>
      <c r="G441" s="25" t="str">
        <f t="shared" si="1"/>
        <v/>
      </c>
      <c r="H441" s="9"/>
      <c r="I441" s="9"/>
      <c r="J441" s="9"/>
    </row>
    <row r="442" ht="15.75" customHeight="1">
      <c r="A442" s="6"/>
      <c r="B442" s="9"/>
      <c r="C442" s="9"/>
      <c r="D442" s="9"/>
      <c r="E442" s="12"/>
      <c r="F442" s="13"/>
      <c r="G442" s="25" t="str">
        <f t="shared" si="1"/>
        <v/>
      </c>
      <c r="H442" s="9"/>
      <c r="I442" s="9"/>
      <c r="J442" s="9"/>
    </row>
    <row r="443" ht="15.75" customHeight="1">
      <c r="A443" s="6"/>
      <c r="B443" s="9"/>
      <c r="C443" s="9"/>
      <c r="D443" s="9"/>
      <c r="E443" s="12"/>
      <c r="F443" s="13"/>
      <c r="G443" s="25" t="str">
        <f t="shared" si="1"/>
        <v/>
      </c>
      <c r="H443" s="9"/>
      <c r="I443" s="9"/>
      <c r="J443" s="9"/>
    </row>
    <row r="444" ht="15.75" customHeight="1">
      <c r="A444" s="6"/>
      <c r="B444" s="9"/>
      <c r="C444" s="9"/>
      <c r="D444" s="9"/>
      <c r="E444" s="12"/>
      <c r="F444" s="13"/>
      <c r="G444" s="25" t="str">
        <f t="shared" si="1"/>
        <v/>
      </c>
      <c r="H444" s="9"/>
      <c r="I444" s="9"/>
      <c r="J444" s="9"/>
    </row>
    <row r="445" ht="15.75" customHeight="1">
      <c r="A445" s="6"/>
      <c r="B445" s="9"/>
      <c r="C445" s="9"/>
      <c r="D445" s="9"/>
      <c r="E445" s="12"/>
      <c r="F445" s="13"/>
      <c r="G445" s="25" t="str">
        <f t="shared" si="1"/>
        <v/>
      </c>
      <c r="H445" s="9"/>
      <c r="I445" s="9"/>
      <c r="J445" s="9"/>
    </row>
    <row r="446" ht="15.75" customHeight="1">
      <c r="A446" s="6"/>
      <c r="B446" s="9"/>
      <c r="C446" s="9"/>
      <c r="D446" s="9"/>
      <c r="E446" s="12"/>
      <c r="F446" s="13"/>
      <c r="G446" s="25" t="str">
        <f t="shared" si="1"/>
        <v/>
      </c>
      <c r="H446" s="9"/>
      <c r="I446" s="9"/>
      <c r="J446" s="9"/>
    </row>
    <row r="447" ht="15.75" customHeight="1">
      <c r="A447" s="6"/>
      <c r="B447" s="9"/>
      <c r="C447" s="9"/>
      <c r="D447" s="9"/>
      <c r="E447" s="12"/>
      <c r="F447" s="13"/>
      <c r="G447" s="25" t="str">
        <f t="shared" si="1"/>
        <v/>
      </c>
      <c r="H447" s="9"/>
      <c r="I447" s="9"/>
      <c r="J447" s="9"/>
    </row>
    <row r="448" ht="15.75" customHeight="1">
      <c r="A448" s="6"/>
      <c r="B448" s="9"/>
      <c r="C448" s="9"/>
      <c r="D448" s="9"/>
      <c r="E448" s="12"/>
      <c r="F448" s="13"/>
      <c r="G448" s="25" t="str">
        <f t="shared" si="1"/>
        <v/>
      </c>
      <c r="H448" s="9"/>
      <c r="I448" s="9"/>
      <c r="J448" s="9"/>
    </row>
    <row r="449" ht="15.75" customHeight="1">
      <c r="A449" s="6"/>
      <c r="B449" s="9"/>
      <c r="C449" s="9"/>
      <c r="D449" s="9"/>
      <c r="E449" s="12"/>
      <c r="F449" s="13"/>
      <c r="G449" s="25" t="str">
        <f t="shared" si="1"/>
        <v/>
      </c>
      <c r="H449" s="9"/>
      <c r="I449" s="9"/>
      <c r="J449" s="9"/>
    </row>
    <row r="450" ht="15.75" customHeight="1">
      <c r="A450" s="6"/>
      <c r="B450" s="9"/>
      <c r="C450" s="9"/>
      <c r="D450" s="9"/>
      <c r="E450" s="12"/>
      <c r="F450" s="13"/>
      <c r="G450" s="25" t="str">
        <f t="shared" si="1"/>
        <v/>
      </c>
      <c r="H450" s="9"/>
      <c r="I450" s="9"/>
      <c r="J450" s="9"/>
    </row>
    <row r="451" ht="15.75" customHeight="1">
      <c r="A451" s="6"/>
      <c r="B451" s="9"/>
      <c r="C451" s="9"/>
      <c r="D451" s="9"/>
      <c r="E451" s="12"/>
      <c r="F451" s="13"/>
      <c r="G451" s="25" t="str">
        <f t="shared" si="1"/>
        <v/>
      </c>
      <c r="H451" s="9"/>
      <c r="I451" s="9"/>
      <c r="J451" s="9"/>
    </row>
    <row r="452" ht="15.75" customHeight="1">
      <c r="A452" s="6"/>
      <c r="B452" s="9"/>
      <c r="C452" s="9"/>
      <c r="D452" s="9"/>
      <c r="E452" s="12"/>
      <c r="F452" s="13"/>
      <c r="G452" s="25" t="str">
        <f t="shared" si="1"/>
        <v/>
      </c>
      <c r="H452" s="9"/>
      <c r="I452" s="9"/>
      <c r="J452" s="9"/>
    </row>
    <row r="453" ht="15.75" customHeight="1">
      <c r="A453" s="6"/>
      <c r="B453" s="9"/>
      <c r="C453" s="9"/>
      <c r="D453" s="9"/>
      <c r="E453" s="12"/>
      <c r="F453" s="13"/>
      <c r="G453" s="25" t="str">
        <f t="shared" si="1"/>
        <v/>
      </c>
      <c r="H453" s="9"/>
      <c r="I453" s="9"/>
      <c r="J453" s="9"/>
    </row>
    <row r="454" ht="15.75" customHeight="1">
      <c r="A454" s="6"/>
      <c r="B454" s="9"/>
      <c r="C454" s="9"/>
      <c r="D454" s="9"/>
      <c r="E454" s="12"/>
      <c r="F454" s="13"/>
      <c r="G454" s="25" t="str">
        <f t="shared" si="1"/>
        <v/>
      </c>
      <c r="H454" s="9"/>
      <c r="I454" s="9"/>
      <c r="J454" s="9"/>
    </row>
    <row r="455" ht="15.75" customHeight="1">
      <c r="A455" s="6"/>
      <c r="B455" s="9"/>
      <c r="C455" s="9"/>
      <c r="D455" s="9"/>
      <c r="E455" s="12"/>
      <c r="F455" s="13"/>
      <c r="G455" s="25" t="str">
        <f t="shared" si="1"/>
        <v/>
      </c>
      <c r="H455" s="9"/>
      <c r="I455" s="9"/>
      <c r="J455" s="9"/>
    </row>
    <row r="456" ht="15.75" customHeight="1">
      <c r="A456" s="6"/>
      <c r="B456" s="9"/>
      <c r="C456" s="9"/>
      <c r="D456" s="9"/>
      <c r="E456" s="12"/>
      <c r="F456" s="13"/>
      <c r="G456" s="25" t="str">
        <f t="shared" si="1"/>
        <v/>
      </c>
      <c r="H456" s="9"/>
      <c r="I456" s="9"/>
      <c r="J456" s="9"/>
    </row>
    <row r="457" ht="15.75" customHeight="1">
      <c r="A457" s="6"/>
      <c r="B457" s="9"/>
      <c r="C457" s="9"/>
      <c r="D457" s="9"/>
      <c r="E457" s="12"/>
      <c r="F457" s="13"/>
      <c r="G457" s="25" t="str">
        <f t="shared" si="1"/>
        <v/>
      </c>
      <c r="H457" s="9"/>
      <c r="I457" s="9"/>
      <c r="J457" s="9"/>
    </row>
    <row r="458" ht="15.75" customHeight="1">
      <c r="A458" s="6"/>
      <c r="B458" s="9"/>
      <c r="C458" s="9"/>
      <c r="D458" s="9"/>
      <c r="E458" s="12"/>
      <c r="F458" s="13"/>
      <c r="G458" s="25" t="str">
        <f t="shared" si="1"/>
        <v/>
      </c>
      <c r="H458" s="9"/>
      <c r="I458" s="9"/>
      <c r="J458" s="9"/>
    </row>
    <row r="459" ht="15.75" customHeight="1">
      <c r="A459" s="6"/>
      <c r="B459" s="9"/>
      <c r="C459" s="9"/>
      <c r="D459" s="9"/>
      <c r="E459" s="12"/>
      <c r="F459" s="13"/>
      <c r="G459" s="25" t="str">
        <f t="shared" si="1"/>
        <v/>
      </c>
      <c r="H459" s="9"/>
      <c r="I459" s="9"/>
      <c r="J459" s="9"/>
    </row>
    <row r="460" ht="15.75" customHeight="1">
      <c r="A460" s="6"/>
      <c r="B460" s="9"/>
      <c r="C460" s="9"/>
      <c r="D460" s="9"/>
      <c r="E460" s="12"/>
      <c r="F460" s="13"/>
      <c r="G460" s="25" t="str">
        <f t="shared" si="1"/>
        <v/>
      </c>
      <c r="H460" s="9"/>
      <c r="I460" s="9"/>
      <c r="J460" s="9"/>
    </row>
    <row r="461" ht="15.75" customHeight="1">
      <c r="A461" s="6"/>
      <c r="B461" s="9"/>
      <c r="C461" s="9"/>
      <c r="D461" s="9"/>
      <c r="E461" s="12"/>
      <c r="F461" s="13"/>
      <c r="G461" s="25" t="str">
        <f t="shared" si="1"/>
        <v/>
      </c>
      <c r="H461" s="9"/>
      <c r="I461" s="9"/>
      <c r="J461" s="9"/>
    </row>
    <row r="462" ht="15.75" customHeight="1">
      <c r="A462" s="6"/>
      <c r="B462" s="9"/>
      <c r="C462" s="9"/>
      <c r="D462" s="9"/>
      <c r="E462" s="12"/>
      <c r="F462" s="13"/>
      <c r="G462" s="25" t="str">
        <f t="shared" si="1"/>
        <v/>
      </c>
      <c r="H462" s="9"/>
      <c r="I462" s="9"/>
      <c r="J462" s="9"/>
    </row>
    <row r="463" ht="15.75" customHeight="1">
      <c r="A463" s="6"/>
      <c r="B463" s="9"/>
      <c r="C463" s="9"/>
      <c r="D463" s="9"/>
      <c r="E463" s="12"/>
      <c r="F463" s="13"/>
      <c r="G463" s="25" t="str">
        <f t="shared" si="1"/>
        <v/>
      </c>
      <c r="H463" s="9"/>
      <c r="I463" s="9"/>
      <c r="J463" s="9"/>
    </row>
    <row r="464" ht="15.75" customHeight="1">
      <c r="A464" s="6"/>
      <c r="B464" s="9"/>
      <c r="C464" s="9"/>
      <c r="D464" s="9"/>
      <c r="E464" s="12"/>
      <c r="F464" s="13"/>
      <c r="G464" s="25" t="str">
        <f t="shared" si="1"/>
        <v/>
      </c>
      <c r="H464" s="9"/>
      <c r="I464" s="9"/>
      <c r="J464" s="9"/>
    </row>
    <row r="465" ht="15.75" customHeight="1">
      <c r="A465" s="6"/>
      <c r="B465" s="9"/>
      <c r="C465" s="9"/>
      <c r="D465" s="9"/>
      <c r="E465" s="12"/>
      <c r="F465" s="13"/>
      <c r="G465" s="25" t="str">
        <f t="shared" si="1"/>
        <v/>
      </c>
      <c r="H465" s="9"/>
      <c r="I465" s="9"/>
      <c r="J465" s="9"/>
    </row>
    <row r="466" ht="15.75" customHeight="1">
      <c r="A466" s="6"/>
      <c r="B466" s="9"/>
      <c r="C466" s="9"/>
      <c r="D466" s="9"/>
      <c r="E466" s="12"/>
      <c r="F466" s="13"/>
      <c r="G466" s="25" t="str">
        <f t="shared" si="1"/>
        <v/>
      </c>
      <c r="H466" s="9"/>
      <c r="I466" s="9"/>
      <c r="J466" s="9"/>
    </row>
    <row r="467" ht="15.75" customHeight="1">
      <c r="A467" s="6"/>
      <c r="B467" s="9"/>
      <c r="C467" s="9"/>
      <c r="D467" s="9"/>
      <c r="E467" s="12"/>
      <c r="F467" s="13"/>
      <c r="G467" s="25" t="str">
        <f t="shared" si="1"/>
        <v/>
      </c>
      <c r="H467" s="9"/>
      <c r="I467" s="9"/>
      <c r="J467" s="9"/>
    </row>
    <row r="468" ht="15.75" customHeight="1">
      <c r="A468" s="6"/>
      <c r="B468" s="9"/>
      <c r="C468" s="9"/>
      <c r="D468" s="9"/>
      <c r="E468" s="12"/>
      <c r="F468" s="13"/>
      <c r="G468" s="25" t="str">
        <f t="shared" si="1"/>
        <v/>
      </c>
      <c r="H468" s="9"/>
      <c r="I468" s="9"/>
      <c r="J468" s="9"/>
    </row>
    <row r="469" ht="15.75" customHeight="1">
      <c r="A469" s="6"/>
      <c r="B469" s="9"/>
      <c r="C469" s="9"/>
      <c r="D469" s="9"/>
      <c r="E469" s="12"/>
      <c r="F469" s="13"/>
      <c r="G469" s="25" t="str">
        <f t="shared" si="1"/>
        <v/>
      </c>
      <c r="H469" s="9"/>
      <c r="I469" s="9"/>
      <c r="J469" s="9"/>
    </row>
    <row r="470" ht="15.75" customHeight="1">
      <c r="A470" s="6"/>
      <c r="B470" s="9"/>
      <c r="C470" s="9"/>
      <c r="D470" s="9"/>
      <c r="E470" s="12"/>
      <c r="F470" s="13"/>
      <c r="G470" s="25" t="str">
        <f t="shared" si="1"/>
        <v/>
      </c>
      <c r="H470" s="9"/>
      <c r="I470" s="9"/>
      <c r="J470" s="9"/>
    </row>
    <row r="471" ht="15.75" customHeight="1">
      <c r="A471" s="6"/>
      <c r="B471" s="9"/>
      <c r="C471" s="9"/>
      <c r="D471" s="9"/>
      <c r="E471" s="12"/>
      <c r="F471" s="13"/>
      <c r="G471" s="25" t="str">
        <f t="shared" si="1"/>
        <v/>
      </c>
      <c r="H471" s="9"/>
      <c r="I471" s="9"/>
      <c r="J471" s="9"/>
    </row>
    <row r="472" ht="15.75" customHeight="1">
      <c r="A472" s="6"/>
      <c r="B472" s="9"/>
      <c r="C472" s="9"/>
      <c r="D472" s="9"/>
      <c r="E472" s="12"/>
      <c r="F472" s="13"/>
      <c r="G472" s="25" t="str">
        <f t="shared" si="1"/>
        <v/>
      </c>
      <c r="H472" s="9"/>
      <c r="I472" s="9"/>
      <c r="J472" s="9"/>
    </row>
    <row r="473" ht="15.75" customHeight="1">
      <c r="A473" s="6"/>
      <c r="B473" s="9"/>
      <c r="C473" s="9"/>
      <c r="D473" s="9"/>
      <c r="E473" s="12"/>
      <c r="F473" s="13"/>
      <c r="G473" s="25" t="str">
        <f t="shared" si="1"/>
        <v/>
      </c>
      <c r="H473" s="9"/>
      <c r="I473" s="9"/>
      <c r="J473" s="9"/>
    </row>
    <row r="474" ht="15.75" customHeight="1">
      <c r="A474" s="6"/>
      <c r="B474" s="9"/>
      <c r="C474" s="9"/>
      <c r="D474" s="9"/>
      <c r="E474" s="12"/>
      <c r="F474" s="13"/>
      <c r="G474" s="25" t="str">
        <f t="shared" si="1"/>
        <v/>
      </c>
      <c r="H474" s="9"/>
      <c r="I474" s="9"/>
      <c r="J474" s="9"/>
    </row>
    <row r="475" ht="15.75" customHeight="1">
      <c r="A475" s="6"/>
      <c r="B475" s="9"/>
      <c r="C475" s="9"/>
      <c r="D475" s="9"/>
      <c r="E475" s="12"/>
      <c r="F475" s="13"/>
      <c r="G475" s="25" t="str">
        <f t="shared" si="1"/>
        <v/>
      </c>
      <c r="H475" s="9"/>
      <c r="I475" s="9"/>
      <c r="J475" s="9"/>
    </row>
    <row r="476" ht="15.75" customHeight="1">
      <c r="A476" s="6"/>
      <c r="B476" s="9"/>
      <c r="C476" s="9"/>
      <c r="D476" s="9"/>
      <c r="E476" s="12"/>
      <c r="F476" s="13"/>
      <c r="G476" s="25" t="str">
        <f t="shared" si="1"/>
        <v/>
      </c>
      <c r="H476" s="9"/>
      <c r="I476" s="9"/>
      <c r="J476" s="9"/>
    </row>
    <row r="477" ht="15.75" customHeight="1">
      <c r="A477" s="6"/>
      <c r="B477" s="9"/>
      <c r="C477" s="9"/>
      <c r="D477" s="9"/>
      <c r="E477" s="12"/>
      <c r="F477" s="13"/>
      <c r="G477" s="25" t="str">
        <f t="shared" si="1"/>
        <v/>
      </c>
      <c r="H477" s="9"/>
      <c r="I477" s="9"/>
      <c r="J477" s="9"/>
    </row>
    <row r="478" ht="15.75" customHeight="1">
      <c r="A478" s="6"/>
      <c r="B478" s="9"/>
      <c r="C478" s="9"/>
      <c r="D478" s="9"/>
      <c r="E478" s="12"/>
      <c r="F478" s="13"/>
      <c r="G478" s="25" t="str">
        <f t="shared" si="1"/>
        <v/>
      </c>
      <c r="H478" s="9"/>
      <c r="I478" s="9"/>
      <c r="J478" s="9"/>
    </row>
    <row r="479" ht="15.75" customHeight="1">
      <c r="A479" s="6"/>
      <c r="B479" s="9"/>
      <c r="C479" s="9"/>
      <c r="D479" s="9"/>
      <c r="E479" s="12"/>
      <c r="F479" s="13"/>
      <c r="G479" s="25" t="str">
        <f t="shared" si="1"/>
        <v/>
      </c>
      <c r="H479" s="9"/>
      <c r="I479" s="9"/>
      <c r="J479" s="9"/>
    </row>
    <row r="480" ht="15.75" customHeight="1">
      <c r="A480" s="6"/>
      <c r="B480" s="9"/>
      <c r="C480" s="9"/>
      <c r="D480" s="9"/>
      <c r="E480" s="12"/>
      <c r="F480" s="13"/>
      <c r="G480" s="25" t="str">
        <f t="shared" si="1"/>
        <v/>
      </c>
      <c r="H480" s="9"/>
      <c r="I480" s="9"/>
      <c r="J480" s="9"/>
    </row>
    <row r="481" ht="15.75" customHeight="1">
      <c r="A481" s="6"/>
      <c r="B481" s="9"/>
      <c r="C481" s="9"/>
      <c r="D481" s="9"/>
      <c r="E481" s="12"/>
      <c r="F481" s="13"/>
      <c r="G481" s="25" t="str">
        <f t="shared" si="1"/>
        <v/>
      </c>
      <c r="H481" s="9"/>
      <c r="I481" s="9"/>
      <c r="J481" s="9"/>
    </row>
    <row r="482" ht="15.75" customHeight="1">
      <c r="A482" s="6"/>
      <c r="B482" s="9"/>
      <c r="C482" s="9"/>
      <c r="D482" s="9"/>
      <c r="E482" s="12"/>
      <c r="F482" s="13"/>
      <c r="G482" s="25" t="str">
        <f t="shared" si="1"/>
        <v/>
      </c>
      <c r="H482" s="9"/>
      <c r="I482" s="9"/>
      <c r="J482" s="9"/>
    </row>
    <row r="483" ht="15.75" customHeight="1">
      <c r="A483" s="6"/>
      <c r="B483" s="9"/>
      <c r="C483" s="9"/>
      <c r="D483" s="9"/>
      <c r="E483" s="12"/>
      <c r="F483" s="13"/>
      <c r="G483" s="25" t="str">
        <f t="shared" si="1"/>
        <v/>
      </c>
      <c r="H483" s="9"/>
      <c r="I483" s="9"/>
      <c r="J483" s="9"/>
    </row>
    <row r="484" ht="15.75" customHeight="1">
      <c r="A484" s="6"/>
      <c r="B484" s="9"/>
      <c r="C484" s="9"/>
      <c r="D484" s="9"/>
      <c r="E484" s="12"/>
      <c r="F484" s="13"/>
      <c r="G484" s="25" t="str">
        <f t="shared" si="1"/>
        <v/>
      </c>
      <c r="H484" s="9"/>
      <c r="I484" s="9"/>
      <c r="J484" s="9"/>
    </row>
    <row r="485" ht="15.75" customHeight="1">
      <c r="A485" s="6"/>
      <c r="B485" s="9"/>
      <c r="C485" s="9"/>
      <c r="D485" s="9"/>
      <c r="E485" s="12"/>
      <c r="F485" s="13"/>
      <c r="G485" s="25" t="str">
        <f t="shared" si="1"/>
        <v/>
      </c>
      <c r="H485" s="9"/>
      <c r="I485" s="9"/>
      <c r="J485" s="9"/>
    </row>
    <row r="486" ht="15.75" customHeight="1">
      <c r="A486" s="6"/>
      <c r="B486" s="9"/>
      <c r="C486" s="9"/>
      <c r="D486" s="9"/>
      <c r="E486" s="12"/>
      <c r="F486" s="13"/>
      <c r="G486" s="25" t="str">
        <f t="shared" si="1"/>
        <v/>
      </c>
      <c r="H486" s="9"/>
      <c r="I486" s="9"/>
      <c r="J486" s="9"/>
    </row>
    <row r="487" ht="15.75" customHeight="1">
      <c r="A487" s="6"/>
      <c r="B487" s="9"/>
      <c r="C487" s="9"/>
      <c r="D487" s="9"/>
      <c r="E487" s="12"/>
      <c r="F487" s="13"/>
      <c r="G487" s="25" t="str">
        <f t="shared" si="1"/>
        <v/>
      </c>
      <c r="H487" s="9"/>
      <c r="I487" s="9"/>
      <c r="J487" s="9"/>
    </row>
    <row r="488" ht="15.75" customHeight="1">
      <c r="A488" s="6"/>
      <c r="B488" s="9"/>
      <c r="C488" s="9"/>
      <c r="D488" s="9"/>
      <c r="E488" s="12"/>
      <c r="F488" s="13"/>
      <c r="G488" s="25" t="str">
        <f t="shared" si="1"/>
        <v/>
      </c>
      <c r="H488" s="9"/>
      <c r="I488" s="9"/>
      <c r="J488" s="9"/>
    </row>
    <row r="489" ht="15.75" customHeight="1">
      <c r="A489" s="6"/>
      <c r="B489" s="9"/>
      <c r="C489" s="9"/>
      <c r="D489" s="9"/>
      <c r="E489" s="12"/>
      <c r="F489" s="13"/>
      <c r="G489" s="25" t="str">
        <f t="shared" si="1"/>
        <v/>
      </c>
      <c r="H489" s="9"/>
      <c r="I489" s="9"/>
      <c r="J489" s="9"/>
    </row>
    <row r="490" ht="15.75" customHeight="1">
      <c r="A490" s="6"/>
      <c r="B490" s="9"/>
      <c r="C490" s="9"/>
      <c r="D490" s="9"/>
      <c r="E490" s="12"/>
      <c r="F490" s="13"/>
      <c r="G490" s="25" t="str">
        <f t="shared" si="1"/>
        <v/>
      </c>
      <c r="H490" s="9"/>
      <c r="I490" s="9"/>
      <c r="J490" s="9"/>
    </row>
    <row r="491" ht="15.75" customHeight="1">
      <c r="A491" s="6"/>
      <c r="B491" s="9"/>
      <c r="C491" s="9"/>
      <c r="D491" s="9"/>
      <c r="E491" s="12"/>
      <c r="F491" s="13"/>
      <c r="G491" s="25" t="str">
        <f t="shared" si="1"/>
        <v/>
      </c>
      <c r="H491" s="9"/>
      <c r="I491" s="9"/>
      <c r="J491" s="9"/>
    </row>
    <row r="492" ht="15.75" customHeight="1">
      <c r="A492" s="6"/>
      <c r="B492" s="9"/>
      <c r="C492" s="9"/>
      <c r="D492" s="9"/>
      <c r="E492" s="12"/>
      <c r="F492" s="13"/>
      <c r="G492" s="25" t="str">
        <f t="shared" si="1"/>
        <v/>
      </c>
      <c r="H492" s="9"/>
      <c r="I492" s="9"/>
      <c r="J492" s="9"/>
    </row>
    <row r="493" ht="15.75" customHeight="1">
      <c r="A493" s="6"/>
      <c r="B493" s="9"/>
      <c r="C493" s="9"/>
      <c r="D493" s="9"/>
      <c r="E493" s="12"/>
      <c r="F493" s="13"/>
      <c r="G493" s="25" t="str">
        <f t="shared" si="1"/>
        <v/>
      </c>
      <c r="H493" s="9"/>
      <c r="I493" s="9"/>
      <c r="J493" s="9"/>
    </row>
    <row r="494" ht="15.75" customHeight="1">
      <c r="A494" s="6"/>
      <c r="B494" s="9"/>
      <c r="C494" s="9"/>
      <c r="D494" s="9"/>
      <c r="E494" s="12"/>
      <c r="F494" s="13"/>
      <c r="G494" s="25" t="str">
        <f t="shared" si="1"/>
        <v/>
      </c>
      <c r="H494" s="9"/>
      <c r="I494" s="9"/>
      <c r="J494" s="9"/>
    </row>
    <row r="495" ht="15.75" customHeight="1">
      <c r="A495" s="6"/>
      <c r="B495" s="9"/>
      <c r="C495" s="9"/>
      <c r="D495" s="9"/>
      <c r="E495" s="12"/>
      <c r="F495" s="13"/>
      <c r="G495" s="25" t="str">
        <f t="shared" si="1"/>
        <v/>
      </c>
      <c r="H495" s="9"/>
      <c r="I495" s="9"/>
      <c r="J495" s="9"/>
    </row>
    <row r="496" ht="15.75" customHeight="1">
      <c r="A496" s="6"/>
      <c r="B496" s="9"/>
      <c r="C496" s="9"/>
      <c r="D496" s="9"/>
      <c r="E496" s="12"/>
      <c r="F496" s="13"/>
      <c r="G496" s="25" t="str">
        <f t="shared" si="1"/>
        <v/>
      </c>
      <c r="H496" s="9"/>
      <c r="I496" s="9"/>
      <c r="J496" s="9"/>
    </row>
    <row r="497" ht="15.75" customHeight="1">
      <c r="A497" s="6"/>
      <c r="B497" s="9"/>
      <c r="C497" s="9"/>
      <c r="D497" s="9"/>
      <c r="E497" s="12"/>
      <c r="F497" s="13"/>
      <c r="G497" s="25" t="str">
        <f t="shared" si="1"/>
        <v/>
      </c>
      <c r="H497" s="9"/>
      <c r="I497" s="9"/>
      <c r="J497" s="9"/>
    </row>
    <row r="498" ht="15.75" customHeight="1">
      <c r="A498" s="6"/>
      <c r="B498" s="9"/>
      <c r="C498" s="9"/>
      <c r="D498" s="9"/>
      <c r="E498" s="12"/>
      <c r="F498" s="13"/>
      <c r="G498" s="25" t="str">
        <f t="shared" si="1"/>
        <v/>
      </c>
      <c r="H498" s="9"/>
      <c r="I498" s="9"/>
      <c r="J498" s="9"/>
    </row>
    <row r="499" ht="15.75" customHeight="1">
      <c r="A499" s="6"/>
      <c r="B499" s="9"/>
      <c r="C499" s="9"/>
      <c r="D499" s="9"/>
      <c r="E499" s="12"/>
      <c r="F499" s="13"/>
      <c r="G499" s="25" t="str">
        <f t="shared" si="1"/>
        <v/>
      </c>
      <c r="H499" s="9"/>
      <c r="I499" s="9"/>
      <c r="J499" s="9"/>
    </row>
    <row r="500" ht="15.75" customHeight="1">
      <c r="A500" s="6"/>
      <c r="B500" s="9"/>
      <c r="C500" s="9"/>
      <c r="D500" s="9"/>
      <c r="E500" s="12"/>
      <c r="F500" s="13"/>
      <c r="G500" s="25" t="str">
        <f t="shared" si="1"/>
        <v/>
      </c>
      <c r="H500" s="9"/>
      <c r="I500" s="9"/>
      <c r="J500" s="9"/>
    </row>
    <row r="501" ht="15.75" customHeight="1">
      <c r="A501" s="6"/>
      <c r="B501" s="9"/>
      <c r="C501" s="9"/>
      <c r="D501" s="9"/>
      <c r="E501" s="12"/>
      <c r="F501" s="13"/>
      <c r="G501" s="25" t="str">
        <f t="shared" si="1"/>
        <v/>
      </c>
      <c r="H501" s="9"/>
      <c r="I501" s="9"/>
      <c r="J501" s="9"/>
    </row>
    <row r="502" ht="15.75" customHeight="1">
      <c r="A502" s="6"/>
      <c r="B502" s="9"/>
      <c r="C502" s="9"/>
      <c r="D502" s="9"/>
      <c r="E502" s="12"/>
      <c r="F502" s="13"/>
      <c r="G502" s="25" t="str">
        <f t="shared" si="1"/>
        <v/>
      </c>
      <c r="H502" s="9"/>
      <c r="I502" s="9"/>
      <c r="J502" s="9"/>
    </row>
    <row r="503" ht="15.75" customHeight="1">
      <c r="A503" s="6"/>
      <c r="B503" s="9"/>
      <c r="C503" s="9"/>
      <c r="D503" s="9"/>
      <c r="E503" s="12"/>
      <c r="F503" s="13"/>
      <c r="G503" s="25" t="str">
        <f t="shared" si="1"/>
        <v/>
      </c>
      <c r="H503" s="9"/>
      <c r="I503" s="9"/>
      <c r="J503" s="9"/>
    </row>
    <row r="504" ht="15.75" customHeight="1">
      <c r="A504" s="6"/>
      <c r="B504" s="9"/>
      <c r="C504" s="9"/>
      <c r="D504" s="9"/>
      <c r="E504" s="12"/>
      <c r="F504" s="13"/>
      <c r="G504" s="25" t="str">
        <f t="shared" si="1"/>
        <v/>
      </c>
      <c r="H504" s="9"/>
      <c r="I504" s="9"/>
      <c r="J504" s="9"/>
    </row>
    <row r="505" ht="15.75" customHeight="1">
      <c r="A505" s="6"/>
      <c r="B505" s="9"/>
      <c r="C505" s="9"/>
      <c r="D505" s="9"/>
      <c r="E505" s="12"/>
      <c r="F505" s="13"/>
      <c r="G505" s="25" t="str">
        <f t="shared" si="1"/>
        <v/>
      </c>
      <c r="H505" s="9"/>
      <c r="I505" s="9"/>
      <c r="J505" s="9"/>
    </row>
    <row r="506" ht="15.75" customHeight="1">
      <c r="A506" s="6"/>
      <c r="B506" s="9"/>
      <c r="C506" s="9"/>
      <c r="D506" s="9"/>
      <c r="E506" s="12"/>
      <c r="F506" s="13"/>
      <c r="G506" s="25" t="str">
        <f t="shared" si="1"/>
        <v/>
      </c>
      <c r="H506" s="9"/>
      <c r="I506" s="9"/>
      <c r="J506" s="9"/>
    </row>
    <row r="507" ht="15.75" customHeight="1">
      <c r="A507" s="6"/>
      <c r="B507" s="9"/>
      <c r="C507" s="9"/>
      <c r="D507" s="9"/>
      <c r="E507" s="12"/>
      <c r="F507" s="13"/>
      <c r="G507" s="25" t="str">
        <f t="shared" si="1"/>
        <v/>
      </c>
      <c r="H507" s="9"/>
      <c r="I507" s="9"/>
      <c r="J507" s="9"/>
    </row>
    <row r="508" ht="15.75" customHeight="1">
      <c r="A508" s="6"/>
      <c r="B508" s="9"/>
      <c r="C508" s="9"/>
      <c r="D508" s="9"/>
      <c r="E508" s="12"/>
      <c r="F508" s="13"/>
      <c r="G508" s="25" t="str">
        <f t="shared" si="1"/>
        <v/>
      </c>
      <c r="H508" s="9"/>
      <c r="I508" s="9"/>
      <c r="J508" s="9"/>
    </row>
    <row r="509" ht="15.75" customHeight="1">
      <c r="A509" s="6"/>
      <c r="B509" s="9"/>
      <c r="C509" s="9"/>
      <c r="D509" s="9"/>
      <c r="E509" s="12"/>
      <c r="F509" s="13"/>
      <c r="G509" s="25" t="str">
        <f t="shared" si="1"/>
        <v/>
      </c>
      <c r="H509" s="9"/>
      <c r="I509" s="9"/>
      <c r="J509" s="9"/>
    </row>
    <row r="510" ht="15.75" customHeight="1">
      <c r="A510" s="6"/>
      <c r="B510" s="9"/>
      <c r="C510" s="9"/>
      <c r="D510" s="9"/>
      <c r="E510" s="12"/>
      <c r="F510" s="13"/>
      <c r="G510" s="25" t="str">
        <f t="shared" si="1"/>
        <v/>
      </c>
      <c r="H510" s="9"/>
      <c r="I510" s="9"/>
      <c r="J510" s="9"/>
    </row>
    <row r="511" ht="15.75" customHeight="1">
      <c r="A511" s="6"/>
      <c r="B511" s="9"/>
      <c r="C511" s="9"/>
      <c r="D511" s="9"/>
      <c r="E511" s="12"/>
      <c r="F511" s="13"/>
      <c r="G511" s="25" t="str">
        <f t="shared" si="1"/>
        <v/>
      </c>
      <c r="H511" s="9"/>
      <c r="I511" s="9"/>
      <c r="J511" s="9"/>
    </row>
    <row r="512" ht="15.75" customHeight="1">
      <c r="A512" s="6"/>
      <c r="B512" s="9"/>
      <c r="C512" s="9"/>
      <c r="D512" s="9"/>
      <c r="E512" s="12"/>
      <c r="F512" s="13"/>
      <c r="G512" s="25" t="str">
        <f t="shared" si="1"/>
        <v/>
      </c>
      <c r="H512" s="9"/>
      <c r="I512" s="9"/>
      <c r="J512" s="9"/>
    </row>
    <row r="513" ht="15.75" customHeight="1">
      <c r="A513" s="6"/>
      <c r="B513" s="9"/>
      <c r="C513" s="9"/>
      <c r="D513" s="9"/>
      <c r="E513" s="12"/>
      <c r="F513" s="13"/>
      <c r="G513" s="25" t="str">
        <f t="shared" si="1"/>
        <v/>
      </c>
      <c r="H513" s="9"/>
      <c r="I513" s="9"/>
      <c r="J513" s="9"/>
    </row>
    <row r="514" ht="15.75" customHeight="1">
      <c r="A514" s="6"/>
      <c r="B514" s="9"/>
      <c r="C514" s="9"/>
      <c r="D514" s="9"/>
      <c r="E514" s="12"/>
      <c r="F514" s="13"/>
      <c r="G514" s="25" t="str">
        <f t="shared" si="1"/>
        <v/>
      </c>
      <c r="H514" s="9"/>
      <c r="I514" s="9"/>
      <c r="J514" s="9"/>
    </row>
    <row r="515" ht="15.75" customHeight="1">
      <c r="A515" s="6"/>
      <c r="B515" s="9"/>
      <c r="C515" s="9"/>
      <c r="D515" s="9"/>
      <c r="E515" s="12"/>
      <c r="F515" s="13"/>
      <c r="G515" s="25" t="str">
        <f t="shared" si="1"/>
        <v/>
      </c>
      <c r="H515" s="9"/>
      <c r="I515" s="9"/>
      <c r="J515" s="9"/>
    </row>
    <row r="516" ht="15.75" customHeight="1">
      <c r="A516" s="6"/>
      <c r="B516" s="9"/>
      <c r="C516" s="9"/>
      <c r="D516" s="9"/>
      <c r="E516" s="12"/>
      <c r="F516" s="13"/>
      <c r="G516" s="25" t="str">
        <f t="shared" si="1"/>
        <v/>
      </c>
      <c r="H516" s="9"/>
      <c r="I516" s="9"/>
      <c r="J516" s="9"/>
    </row>
    <row r="517" ht="15.75" customHeight="1">
      <c r="A517" s="6"/>
      <c r="B517" s="9"/>
      <c r="C517" s="9"/>
      <c r="D517" s="9"/>
      <c r="E517" s="12"/>
      <c r="F517" s="13"/>
      <c r="G517" s="25" t="str">
        <f t="shared" si="1"/>
        <v/>
      </c>
      <c r="H517" s="9"/>
      <c r="I517" s="9"/>
      <c r="J517" s="9"/>
    </row>
    <row r="518" ht="15.75" customHeight="1">
      <c r="A518" s="6"/>
      <c r="B518" s="9"/>
      <c r="C518" s="9"/>
      <c r="D518" s="9"/>
      <c r="E518" s="12"/>
      <c r="F518" s="13"/>
      <c r="G518" s="25" t="str">
        <f t="shared" si="1"/>
        <v/>
      </c>
      <c r="H518" s="9"/>
      <c r="I518" s="9"/>
      <c r="J518" s="9"/>
    </row>
    <row r="519" ht="15.75" customHeight="1">
      <c r="A519" s="6"/>
      <c r="B519" s="9"/>
      <c r="C519" s="9"/>
      <c r="D519" s="9"/>
      <c r="E519" s="12"/>
      <c r="F519" s="13"/>
      <c r="G519" s="25" t="str">
        <f t="shared" si="1"/>
        <v/>
      </c>
      <c r="H519" s="9"/>
      <c r="I519" s="9"/>
      <c r="J519" s="9"/>
    </row>
    <row r="520" ht="15.75" customHeight="1">
      <c r="A520" s="6"/>
      <c r="B520" s="9"/>
      <c r="C520" s="9"/>
      <c r="D520" s="9"/>
      <c r="E520" s="12"/>
      <c r="F520" s="13"/>
      <c r="G520" s="25" t="str">
        <f t="shared" si="1"/>
        <v/>
      </c>
      <c r="H520" s="9"/>
      <c r="I520" s="9"/>
      <c r="J520" s="9"/>
    </row>
    <row r="521" ht="15.75" customHeight="1">
      <c r="A521" s="6"/>
      <c r="B521" s="9"/>
      <c r="C521" s="9"/>
      <c r="D521" s="9"/>
      <c r="E521" s="12"/>
      <c r="F521" s="13"/>
      <c r="G521" s="25" t="str">
        <f t="shared" si="1"/>
        <v/>
      </c>
      <c r="H521" s="9"/>
      <c r="I521" s="9"/>
      <c r="J521" s="9"/>
    </row>
    <row r="522" ht="15.75" customHeight="1">
      <c r="A522" s="6"/>
      <c r="B522" s="9"/>
      <c r="C522" s="9"/>
      <c r="D522" s="9"/>
      <c r="E522" s="12"/>
      <c r="F522" s="13"/>
      <c r="G522" s="25" t="str">
        <f t="shared" si="1"/>
        <v/>
      </c>
      <c r="H522" s="9"/>
      <c r="I522" s="9"/>
      <c r="J522" s="9"/>
    </row>
    <row r="523" ht="15.75" customHeight="1">
      <c r="A523" s="6"/>
      <c r="B523" s="9"/>
      <c r="C523" s="9"/>
      <c r="D523" s="9"/>
      <c r="E523" s="12"/>
      <c r="F523" s="13"/>
      <c r="G523" s="25" t="str">
        <f t="shared" si="1"/>
        <v/>
      </c>
      <c r="H523" s="9"/>
      <c r="I523" s="9"/>
      <c r="J523" s="9"/>
    </row>
    <row r="524" ht="15.75" customHeight="1">
      <c r="A524" s="6"/>
      <c r="B524" s="9"/>
      <c r="C524" s="9"/>
      <c r="D524" s="9"/>
      <c r="E524" s="12"/>
      <c r="F524" s="13"/>
      <c r="G524" s="25" t="str">
        <f t="shared" si="1"/>
        <v/>
      </c>
      <c r="H524" s="9"/>
      <c r="I524" s="9"/>
      <c r="J524" s="9"/>
    </row>
    <row r="525" ht="15.75" customHeight="1">
      <c r="A525" s="6"/>
      <c r="B525" s="9"/>
      <c r="C525" s="9"/>
      <c r="D525" s="9"/>
      <c r="E525" s="12"/>
      <c r="F525" s="13"/>
      <c r="G525" s="25" t="str">
        <f t="shared" si="1"/>
        <v/>
      </c>
      <c r="H525" s="9"/>
      <c r="I525" s="9"/>
      <c r="J525" s="9"/>
    </row>
    <row r="526" ht="15.75" customHeight="1">
      <c r="A526" s="6"/>
      <c r="B526" s="9"/>
      <c r="C526" s="9"/>
      <c r="D526" s="9"/>
      <c r="E526" s="12"/>
      <c r="F526" s="13"/>
      <c r="G526" s="25" t="str">
        <f t="shared" si="1"/>
        <v/>
      </c>
      <c r="H526" s="9"/>
      <c r="I526" s="9"/>
      <c r="J526" s="9"/>
    </row>
    <row r="527" ht="15.75" customHeight="1">
      <c r="A527" s="6"/>
      <c r="B527" s="9"/>
      <c r="C527" s="9"/>
      <c r="D527" s="9"/>
      <c r="E527" s="12"/>
      <c r="F527" s="13"/>
      <c r="G527" s="25" t="str">
        <f t="shared" si="1"/>
        <v/>
      </c>
      <c r="H527" s="9"/>
      <c r="I527" s="9"/>
      <c r="J527" s="9"/>
    </row>
    <row r="528" ht="15.75" customHeight="1">
      <c r="A528" s="6"/>
      <c r="B528" s="9"/>
      <c r="C528" s="9"/>
      <c r="D528" s="9"/>
      <c r="E528" s="12"/>
      <c r="F528" s="13"/>
      <c r="G528" s="25" t="str">
        <f t="shared" si="1"/>
        <v/>
      </c>
      <c r="H528" s="9"/>
      <c r="I528" s="9"/>
      <c r="J528" s="9"/>
    </row>
    <row r="529" ht="15.75" customHeight="1">
      <c r="A529" s="6"/>
      <c r="B529" s="9"/>
      <c r="C529" s="9"/>
      <c r="D529" s="9"/>
      <c r="E529" s="12"/>
      <c r="F529" s="13"/>
      <c r="G529" s="25" t="str">
        <f t="shared" si="1"/>
        <v/>
      </c>
      <c r="H529" s="9"/>
      <c r="I529" s="9"/>
      <c r="J529" s="9"/>
    </row>
    <row r="530" ht="15.75" customHeight="1">
      <c r="A530" s="6"/>
      <c r="B530" s="9"/>
      <c r="C530" s="9"/>
      <c r="D530" s="9"/>
      <c r="E530" s="12"/>
      <c r="F530" s="13"/>
      <c r="G530" s="25" t="str">
        <f t="shared" si="1"/>
        <v/>
      </c>
      <c r="H530" s="9"/>
      <c r="I530" s="9"/>
      <c r="J530" s="9"/>
    </row>
    <row r="531" ht="15.75" customHeight="1">
      <c r="A531" s="6"/>
      <c r="B531" s="9"/>
      <c r="C531" s="9"/>
      <c r="D531" s="9"/>
      <c r="E531" s="12"/>
      <c r="F531" s="13"/>
      <c r="G531" s="25" t="str">
        <f t="shared" si="1"/>
        <v/>
      </c>
      <c r="H531" s="9"/>
      <c r="I531" s="9"/>
      <c r="J531" s="9"/>
    </row>
    <row r="532" ht="15.75" customHeight="1">
      <c r="A532" s="6"/>
      <c r="B532" s="9"/>
      <c r="C532" s="9"/>
      <c r="D532" s="9"/>
      <c r="E532" s="12"/>
      <c r="F532" s="13"/>
      <c r="G532" s="25" t="str">
        <f t="shared" si="1"/>
        <v/>
      </c>
      <c r="H532" s="9"/>
      <c r="I532" s="9"/>
      <c r="J532" s="9"/>
    </row>
    <row r="533" ht="15.75" customHeight="1">
      <c r="A533" s="6"/>
      <c r="B533" s="9"/>
      <c r="C533" s="9"/>
      <c r="D533" s="9"/>
      <c r="E533" s="12"/>
      <c r="F533" s="13"/>
      <c r="G533" s="25" t="str">
        <f t="shared" si="1"/>
        <v/>
      </c>
      <c r="H533" s="9"/>
      <c r="I533" s="9"/>
      <c r="J533" s="9"/>
    </row>
    <row r="534" ht="15.75" customHeight="1">
      <c r="A534" s="6"/>
      <c r="B534" s="9"/>
      <c r="C534" s="9"/>
      <c r="D534" s="9"/>
      <c r="E534" s="12"/>
      <c r="F534" s="13"/>
      <c r="G534" s="25" t="str">
        <f t="shared" si="1"/>
        <v/>
      </c>
      <c r="H534" s="9"/>
      <c r="I534" s="9"/>
      <c r="J534" s="9"/>
    </row>
    <row r="535" ht="15.75" customHeight="1">
      <c r="A535" s="6"/>
      <c r="B535" s="9"/>
      <c r="C535" s="9"/>
      <c r="D535" s="9"/>
      <c r="E535" s="12"/>
      <c r="F535" s="13"/>
      <c r="G535" s="25" t="str">
        <f t="shared" si="1"/>
        <v/>
      </c>
      <c r="H535" s="9"/>
      <c r="I535" s="9"/>
      <c r="J535" s="9"/>
    </row>
    <row r="536" ht="15.75" customHeight="1">
      <c r="A536" s="6"/>
      <c r="B536" s="9"/>
      <c r="C536" s="9"/>
      <c r="D536" s="9"/>
      <c r="E536" s="12"/>
      <c r="F536" s="13"/>
      <c r="G536" s="25" t="str">
        <f t="shared" si="1"/>
        <v/>
      </c>
      <c r="H536" s="9"/>
      <c r="I536" s="9"/>
      <c r="J536" s="9"/>
    </row>
    <row r="537" ht="15.75" customHeight="1">
      <c r="A537" s="6"/>
      <c r="B537" s="9"/>
      <c r="C537" s="9"/>
      <c r="D537" s="9"/>
      <c r="E537" s="12"/>
      <c r="F537" s="13"/>
      <c r="G537" s="25" t="str">
        <f t="shared" si="1"/>
        <v/>
      </c>
      <c r="H537" s="9"/>
      <c r="I537" s="9"/>
      <c r="J537" s="9"/>
    </row>
    <row r="538" ht="15.75" customHeight="1">
      <c r="A538" s="6"/>
      <c r="B538" s="9"/>
      <c r="C538" s="9"/>
      <c r="D538" s="9"/>
      <c r="E538" s="12"/>
      <c r="F538" s="13"/>
      <c r="G538" s="25" t="str">
        <f t="shared" si="1"/>
        <v/>
      </c>
      <c r="H538" s="9"/>
      <c r="I538" s="9"/>
      <c r="J538" s="9"/>
    </row>
    <row r="539" ht="15.75" customHeight="1">
      <c r="A539" s="6"/>
      <c r="B539" s="9"/>
      <c r="C539" s="9"/>
      <c r="D539" s="9"/>
      <c r="E539" s="12"/>
      <c r="F539" s="13"/>
      <c r="G539" s="25" t="str">
        <f t="shared" si="1"/>
        <v/>
      </c>
      <c r="H539" s="9"/>
      <c r="I539" s="9"/>
      <c r="J539" s="9"/>
    </row>
    <row r="540" ht="15.75" customHeight="1">
      <c r="A540" s="6"/>
      <c r="B540" s="9"/>
      <c r="C540" s="9"/>
      <c r="D540" s="9"/>
      <c r="E540" s="12"/>
      <c r="F540" s="13"/>
      <c r="G540" s="25" t="str">
        <f t="shared" si="1"/>
        <v/>
      </c>
      <c r="H540" s="9"/>
      <c r="I540" s="9"/>
      <c r="J540" s="9"/>
    </row>
    <row r="541" ht="15.75" customHeight="1">
      <c r="A541" s="6"/>
      <c r="B541" s="9"/>
      <c r="C541" s="9"/>
      <c r="D541" s="9"/>
      <c r="E541" s="12"/>
      <c r="F541" s="13"/>
      <c r="G541" s="25" t="str">
        <f t="shared" si="1"/>
        <v/>
      </c>
      <c r="H541" s="9"/>
      <c r="I541" s="9"/>
      <c r="J541" s="9"/>
    </row>
    <row r="542" ht="15.75" customHeight="1">
      <c r="A542" s="6"/>
      <c r="B542" s="9"/>
      <c r="C542" s="9"/>
      <c r="D542" s="9"/>
      <c r="E542" s="12"/>
      <c r="F542" s="13"/>
      <c r="G542" s="25" t="str">
        <f t="shared" si="1"/>
        <v/>
      </c>
      <c r="H542" s="9"/>
      <c r="I542" s="9"/>
      <c r="J542" s="9"/>
    </row>
    <row r="543" ht="15.75" customHeight="1">
      <c r="A543" s="6"/>
      <c r="B543" s="9"/>
      <c r="C543" s="9"/>
      <c r="D543" s="9"/>
      <c r="E543" s="12"/>
      <c r="F543" s="13"/>
      <c r="G543" s="25" t="str">
        <f t="shared" si="1"/>
        <v/>
      </c>
      <c r="H543" s="9"/>
      <c r="I543" s="9"/>
      <c r="J543" s="9"/>
    </row>
    <row r="544" ht="15.75" customHeight="1">
      <c r="A544" s="6"/>
      <c r="B544" s="9"/>
      <c r="C544" s="9"/>
      <c r="D544" s="9"/>
      <c r="E544" s="12"/>
      <c r="F544" s="13"/>
      <c r="G544" s="25" t="str">
        <f t="shared" si="1"/>
        <v/>
      </c>
      <c r="H544" s="9"/>
      <c r="I544" s="9"/>
      <c r="J544" s="9"/>
    </row>
    <row r="545" ht="15.75" customHeight="1">
      <c r="A545" s="6"/>
      <c r="B545" s="9"/>
      <c r="C545" s="9"/>
      <c r="D545" s="9"/>
      <c r="E545" s="12"/>
      <c r="F545" s="13"/>
      <c r="G545" s="25" t="str">
        <f t="shared" si="1"/>
        <v/>
      </c>
      <c r="H545" s="9"/>
      <c r="I545" s="9"/>
      <c r="J545" s="9"/>
    </row>
    <row r="546" ht="15.75" customHeight="1">
      <c r="A546" s="6"/>
      <c r="B546" s="9"/>
      <c r="C546" s="9"/>
      <c r="D546" s="9"/>
      <c r="E546" s="12"/>
      <c r="F546" s="13"/>
      <c r="G546" s="25" t="str">
        <f t="shared" si="1"/>
        <v/>
      </c>
      <c r="H546" s="9"/>
      <c r="I546" s="9"/>
      <c r="J546" s="9"/>
    </row>
    <row r="547" ht="15.75" customHeight="1">
      <c r="A547" s="6"/>
      <c r="B547" s="9"/>
      <c r="C547" s="9"/>
      <c r="D547" s="9"/>
      <c r="E547" s="12"/>
      <c r="F547" s="13"/>
      <c r="G547" s="25" t="str">
        <f t="shared" si="1"/>
        <v/>
      </c>
      <c r="H547" s="9"/>
      <c r="I547" s="9"/>
      <c r="J547" s="9"/>
    </row>
    <row r="548" ht="15.75" customHeight="1">
      <c r="A548" s="6"/>
      <c r="B548" s="9"/>
      <c r="C548" s="9"/>
      <c r="D548" s="9"/>
      <c r="E548" s="12"/>
      <c r="F548" s="13"/>
      <c r="G548" s="25" t="str">
        <f t="shared" si="1"/>
        <v/>
      </c>
      <c r="H548" s="9"/>
      <c r="I548" s="9"/>
      <c r="J548" s="9"/>
    </row>
    <row r="549" ht="15.75" customHeight="1">
      <c r="A549" s="6"/>
      <c r="B549" s="9"/>
      <c r="C549" s="9"/>
      <c r="D549" s="9"/>
      <c r="E549" s="12"/>
      <c r="F549" s="13"/>
      <c r="G549" s="25" t="str">
        <f t="shared" si="1"/>
        <v/>
      </c>
      <c r="H549" s="9"/>
      <c r="I549" s="9"/>
      <c r="J549" s="9"/>
    </row>
    <row r="550" ht="15.75" customHeight="1">
      <c r="A550" s="6"/>
      <c r="B550" s="9"/>
      <c r="C550" s="9"/>
      <c r="D550" s="9"/>
      <c r="E550" s="12"/>
      <c r="F550" s="13"/>
      <c r="G550" s="25" t="str">
        <f t="shared" si="1"/>
        <v/>
      </c>
      <c r="H550" s="9"/>
      <c r="I550" s="9"/>
      <c r="J550" s="9"/>
    </row>
    <row r="551" ht="15.75" customHeight="1">
      <c r="A551" s="6"/>
      <c r="B551" s="9"/>
      <c r="C551" s="9"/>
      <c r="D551" s="9"/>
      <c r="E551" s="12"/>
      <c r="F551" s="13"/>
      <c r="G551" s="25" t="str">
        <f t="shared" si="1"/>
        <v/>
      </c>
      <c r="H551" s="9"/>
      <c r="I551" s="9"/>
      <c r="J551" s="9"/>
    </row>
    <row r="552" ht="15.75" customHeight="1">
      <c r="A552" s="6"/>
      <c r="B552" s="9"/>
      <c r="C552" s="9"/>
      <c r="D552" s="9"/>
      <c r="E552" s="12"/>
      <c r="F552" s="13"/>
      <c r="G552" s="25" t="str">
        <f t="shared" si="1"/>
        <v/>
      </c>
      <c r="H552" s="9"/>
      <c r="I552" s="9"/>
      <c r="J552" s="9"/>
    </row>
    <row r="553" ht="15.75" customHeight="1">
      <c r="A553" s="6"/>
      <c r="B553" s="9"/>
      <c r="C553" s="9"/>
      <c r="D553" s="9"/>
      <c r="E553" s="12"/>
      <c r="F553" s="13"/>
      <c r="G553" s="25" t="str">
        <f t="shared" si="1"/>
        <v/>
      </c>
      <c r="H553" s="9"/>
      <c r="I553" s="9"/>
      <c r="J553" s="9"/>
    </row>
    <row r="554" ht="15.75" customHeight="1">
      <c r="A554" s="6"/>
      <c r="B554" s="9"/>
      <c r="C554" s="9"/>
      <c r="D554" s="9"/>
      <c r="E554" s="12"/>
      <c r="F554" s="13"/>
      <c r="G554" s="25" t="str">
        <f t="shared" si="1"/>
        <v/>
      </c>
      <c r="H554" s="9"/>
      <c r="I554" s="9"/>
      <c r="J554" s="9"/>
    </row>
    <row r="555" ht="15.75" customHeight="1">
      <c r="A555" s="6"/>
      <c r="B555" s="9"/>
      <c r="C555" s="9"/>
      <c r="D555" s="9"/>
      <c r="E555" s="12"/>
      <c r="F555" s="13"/>
      <c r="G555" s="25" t="str">
        <f t="shared" si="1"/>
        <v/>
      </c>
      <c r="H555" s="9"/>
      <c r="I555" s="9"/>
      <c r="J555" s="9"/>
    </row>
    <row r="556" ht="15.75" customHeight="1">
      <c r="A556" s="6"/>
      <c r="B556" s="9"/>
      <c r="C556" s="9"/>
      <c r="D556" s="9"/>
      <c r="E556" s="12"/>
      <c r="F556" s="13"/>
      <c r="G556" s="25" t="str">
        <f t="shared" si="1"/>
        <v/>
      </c>
      <c r="H556" s="9"/>
      <c r="I556" s="9"/>
      <c r="J556" s="9"/>
    </row>
    <row r="557" ht="15.75" customHeight="1">
      <c r="A557" s="6"/>
      <c r="B557" s="9"/>
      <c r="C557" s="9"/>
      <c r="D557" s="9"/>
      <c r="E557" s="12"/>
      <c r="F557" s="13"/>
      <c r="G557" s="25" t="str">
        <f t="shared" si="1"/>
        <v/>
      </c>
      <c r="H557" s="9"/>
      <c r="I557" s="9"/>
      <c r="J557" s="9"/>
    </row>
    <row r="558" ht="15.75" customHeight="1">
      <c r="A558" s="6"/>
      <c r="B558" s="9"/>
      <c r="C558" s="9"/>
      <c r="D558" s="9"/>
      <c r="E558" s="12"/>
      <c r="F558" s="13"/>
      <c r="G558" s="25" t="str">
        <f t="shared" si="1"/>
        <v/>
      </c>
      <c r="H558" s="9"/>
      <c r="I558" s="9"/>
      <c r="J558" s="9"/>
    </row>
    <row r="559" ht="15.75" customHeight="1">
      <c r="A559" s="6"/>
      <c r="B559" s="9"/>
      <c r="C559" s="9"/>
      <c r="D559" s="9"/>
      <c r="E559" s="12"/>
      <c r="F559" s="13"/>
      <c r="G559" s="25" t="str">
        <f t="shared" si="1"/>
        <v/>
      </c>
      <c r="H559" s="9"/>
      <c r="I559" s="9"/>
      <c r="J559" s="9"/>
    </row>
    <row r="560" ht="15.75" customHeight="1">
      <c r="A560" s="6"/>
      <c r="B560" s="9"/>
      <c r="C560" s="9"/>
      <c r="D560" s="9"/>
      <c r="E560" s="12"/>
      <c r="F560" s="13"/>
      <c r="G560" s="25" t="str">
        <f t="shared" si="1"/>
        <v/>
      </c>
      <c r="H560" s="9"/>
      <c r="I560" s="9"/>
      <c r="J560" s="9"/>
    </row>
    <row r="561" ht="15.75" customHeight="1">
      <c r="A561" s="6"/>
      <c r="B561" s="9"/>
      <c r="C561" s="9"/>
      <c r="D561" s="9"/>
      <c r="E561" s="12"/>
      <c r="F561" s="13"/>
      <c r="G561" s="25" t="str">
        <f t="shared" si="1"/>
        <v/>
      </c>
      <c r="H561" s="9"/>
      <c r="I561" s="9"/>
      <c r="J561" s="9"/>
    </row>
    <row r="562" ht="15.75" customHeight="1">
      <c r="A562" s="6"/>
      <c r="B562" s="9"/>
      <c r="C562" s="9"/>
      <c r="D562" s="9"/>
      <c r="E562" s="12"/>
      <c r="F562" s="13"/>
      <c r="G562" s="25" t="str">
        <f t="shared" si="1"/>
        <v/>
      </c>
      <c r="H562" s="9"/>
      <c r="I562" s="9"/>
      <c r="J562" s="9"/>
    </row>
    <row r="563" ht="15.75" customHeight="1">
      <c r="A563" s="6"/>
      <c r="B563" s="9"/>
      <c r="C563" s="9"/>
      <c r="D563" s="9"/>
      <c r="E563" s="12"/>
      <c r="F563" s="13"/>
      <c r="G563" s="25" t="str">
        <f t="shared" si="1"/>
        <v/>
      </c>
      <c r="H563" s="9"/>
      <c r="I563" s="9"/>
      <c r="J563" s="9"/>
    </row>
    <row r="564" ht="15.75" customHeight="1">
      <c r="A564" s="6"/>
      <c r="B564" s="9"/>
      <c r="C564" s="9"/>
      <c r="D564" s="9"/>
      <c r="E564" s="12"/>
      <c r="F564" s="13"/>
      <c r="G564" s="25" t="str">
        <f t="shared" si="1"/>
        <v/>
      </c>
      <c r="H564" s="9"/>
      <c r="I564" s="9"/>
      <c r="J564" s="9"/>
    </row>
    <row r="565" ht="15.75" customHeight="1">
      <c r="A565" s="6"/>
      <c r="B565" s="9"/>
      <c r="C565" s="9"/>
      <c r="D565" s="9"/>
      <c r="E565" s="12"/>
      <c r="F565" s="13"/>
      <c r="G565" s="25" t="str">
        <f t="shared" si="1"/>
        <v/>
      </c>
      <c r="H565" s="9"/>
      <c r="I565" s="9"/>
      <c r="J565" s="9"/>
    </row>
    <row r="566" ht="15.75" customHeight="1">
      <c r="A566" s="6"/>
      <c r="B566" s="9"/>
      <c r="C566" s="9"/>
      <c r="D566" s="9"/>
      <c r="E566" s="12"/>
      <c r="F566" s="13"/>
      <c r="G566" s="25" t="str">
        <f t="shared" si="1"/>
        <v/>
      </c>
      <c r="H566" s="9"/>
      <c r="I566" s="9"/>
      <c r="J566" s="9"/>
    </row>
    <row r="567" ht="15.75" customHeight="1">
      <c r="A567" s="6"/>
      <c r="B567" s="9"/>
      <c r="C567" s="9"/>
      <c r="D567" s="9"/>
      <c r="E567" s="12"/>
      <c r="F567" s="13"/>
      <c r="G567" s="25" t="str">
        <f t="shared" si="1"/>
        <v/>
      </c>
      <c r="H567" s="9"/>
      <c r="I567" s="9"/>
      <c r="J567" s="9"/>
    </row>
    <row r="568" ht="15.75" customHeight="1">
      <c r="A568" s="6"/>
      <c r="B568" s="9"/>
      <c r="C568" s="9"/>
      <c r="D568" s="9"/>
      <c r="E568" s="12"/>
      <c r="F568" s="13"/>
      <c r="G568" s="25" t="str">
        <f t="shared" si="1"/>
        <v/>
      </c>
      <c r="H568" s="9"/>
      <c r="I568" s="9"/>
      <c r="J568" s="9"/>
    </row>
    <row r="569" ht="15.75" customHeight="1">
      <c r="A569" s="6"/>
      <c r="B569" s="9"/>
      <c r="C569" s="9"/>
      <c r="D569" s="9"/>
      <c r="E569" s="12"/>
      <c r="F569" s="13"/>
      <c r="G569" s="25" t="str">
        <f t="shared" si="1"/>
        <v/>
      </c>
      <c r="H569" s="9"/>
      <c r="I569" s="9"/>
      <c r="J569" s="9"/>
    </row>
    <row r="570" ht="15.75" customHeight="1">
      <c r="A570" s="6"/>
      <c r="B570" s="9"/>
      <c r="C570" s="9"/>
      <c r="D570" s="9"/>
      <c r="E570" s="12"/>
      <c r="F570" s="13"/>
      <c r="G570" s="25" t="str">
        <f t="shared" si="1"/>
        <v/>
      </c>
      <c r="H570" s="9"/>
      <c r="I570" s="9"/>
      <c r="J570" s="9"/>
    </row>
    <row r="571" ht="15.75" customHeight="1">
      <c r="A571" s="6"/>
      <c r="B571" s="9"/>
      <c r="C571" s="9"/>
      <c r="D571" s="9"/>
      <c r="E571" s="12"/>
      <c r="F571" s="13"/>
      <c r="G571" s="25" t="str">
        <f t="shared" si="1"/>
        <v/>
      </c>
      <c r="H571" s="9"/>
      <c r="I571" s="9"/>
      <c r="J571" s="9"/>
    </row>
    <row r="572" ht="15.75" customHeight="1">
      <c r="A572" s="6"/>
      <c r="B572" s="9"/>
      <c r="C572" s="9"/>
      <c r="D572" s="9"/>
      <c r="E572" s="12"/>
      <c r="F572" s="13"/>
      <c r="G572" s="25" t="str">
        <f t="shared" si="1"/>
        <v/>
      </c>
      <c r="H572" s="9"/>
      <c r="I572" s="9"/>
      <c r="J572" s="9"/>
    </row>
    <row r="573" ht="15.75" customHeight="1">
      <c r="A573" s="6"/>
      <c r="B573" s="9"/>
      <c r="C573" s="9"/>
      <c r="D573" s="9"/>
      <c r="E573" s="12"/>
      <c r="F573" s="13"/>
      <c r="G573" s="25" t="str">
        <f t="shared" si="1"/>
        <v/>
      </c>
      <c r="H573" s="9"/>
      <c r="I573" s="9"/>
      <c r="J573" s="9"/>
    </row>
    <row r="574" ht="15.75" customHeight="1">
      <c r="A574" s="6"/>
      <c r="B574" s="9"/>
      <c r="C574" s="9"/>
      <c r="D574" s="9"/>
      <c r="E574" s="12"/>
      <c r="F574" s="13"/>
      <c r="G574" s="25" t="str">
        <f t="shared" si="1"/>
        <v/>
      </c>
      <c r="H574" s="9"/>
      <c r="I574" s="9"/>
      <c r="J574" s="9"/>
    </row>
    <row r="575" ht="15.75" customHeight="1">
      <c r="A575" s="6"/>
      <c r="B575" s="9"/>
      <c r="C575" s="9"/>
      <c r="D575" s="9"/>
      <c r="E575" s="12"/>
      <c r="F575" s="13"/>
      <c r="G575" s="25" t="str">
        <f t="shared" si="1"/>
        <v/>
      </c>
      <c r="H575" s="9"/>
      <c r="I575" s="9"/>
      <c r="J575" s="9"/>
    </row>
    <row r="576" ht="15.75" customHeight="1">
      <c r="A576" s="6"/>
      <c r="B576" s="9"/>
      <c r="C576" s="9"/>
      <c r="D576" s="9"/>
      <c r="E576" s="12"/>
      <c r="F576" s="13"/>
      <c r="G576" s="25" t="str">
        <f t="shared" si="1"/>
        <v/>
      </c>
      <c r="H576" s="9"/>
      <c r="I576" s="9"/>
      <c r="J576" s="9"/>
    </row>
    <row r="577" ht="15.75" customHeight="1">
      <c r="A577" s="6"/>
      <c r="B577" s="9"/>
      <c r="C577" s="9"/>
      <c r="D577" s="9"/>
      <c r="E577" s="12"/>
      <c r="F577" s="13"/>
      <c r="G577" s="25" t="str">
        <f t="shared" si="1"/>
        <v/>
      </c>
      <c r="H577" s="9"/>
      <c r="I577" s="9"/>
      <c r="J577" s="9"/>
    </row>
    <row r="578" ht="15.75" customHeight="1">
      <c r="A578" s="6"/>
      <c r="B578" s="9"/>
      <c r="C578" s="9"/>
      <c r="D578" s="9"/>
      <c r="E578" s="12"/>
      <c r="F578" s="13"/>
      <c r="G578" s="25" t="str">
        <f t="shared" si="1"/>
        <v/>
      </c>
      <c r="H578" s="9"/>
      <c r="I578" s="9"/>
      <c r="J578" s="9"/>
    </row>
    <row r="579" ht="15.75" customHeight="1">
      <c r="A579" s="6"/>
      <c r="B579" s="9"/>
      <c r="C579" s="9"/>
      <c r="D579" s="9"/>
      <c r="E579" s="12"/>
      <c r="F579" s="13"/>
      <c r="G579" s="25" t="str">
        <f t="shared" si="1"/>
        <v/>
      </c>
      <c r="H579" s="9"/>
      <c r="I579" s="9"/>
      <c r="J579" s="9"/>
    </row>
    <row r="580" ht="15.75" customHeight="1">
      <c r="A580" s="6"/>
      <c r="B580" s="9"/>
      <c r="C580" s="9"/>
      <c r="D580" s="9"/>
      <c r="E580" s="12"/>
      <c r="F580" s="13"/>
      <c r="G580" s="25" t="str">
        <f t="shared" si="1"/>
        <v/>
      </c>
      <c r="H580" s="9"/>
      <c r="I580" s="9"/>
      <c r="J580" s="9"/>
    </row>
    <row r="581" ht="15.75" customHeight="1">
      <c r="A581" s="6"/>
      <c r="B581" s="9"/>
      <c r="C581" s="9"/>
      <c r="D581" s="9"/>
      <c r="E581" s="12"/>
      <c r="F581" s="13"/>
      <c r="G581" s="25" t="str">
        <f t="shared" si="1"/>
        <v/>
      </c>
      <c r="H581" s="9"/>
      <c r="I581" s="9"/>
      <c r="J581" s="9"/>
    </row>
    <row r="582" ht="15.75" customHeight="1">
      <c r="A582" s="6"/>
      <c r="B582" s="9"/>
      <c r="C582" s="9"/>
      <c r="D582" s="9"/>
      <c r="E582" s="12"/>
      <c r="F582" s="13"/>
      <c r="G582" s="25" t="str">
        <f t="shared" si="1"/>
        <v/>
      </c>
      <c r="H582" s="9"/>
      <c r="I582" s="9"/>
      <c r="J582" s="9"/>
    </row>
    <row r="583" ht="15.75" customHeight="1">
      <c r="A583" s="6"/>
      <c r="B583" s="9"/>
      <c r="C583" s="9"/>
      <c r="D583" s="9"/>
      <c r="E583" s="12"/>
      <c r="F583" s="13"/>
      <c r="G583" s="25" t="str">
        <f t="shared" si="1"/>
        <v/>
      </c>
      <c r="H583" s="9"/>
      <c r="I583" s="9"/>
      <c r="J583" s="9"/>
    </row>
    <row r="584" ht="15.75" customHeight="1">
      <c r="A584" s="6"/>
      <c r="B584" s="9"/>
      <c r="C584" s="9"/>
      <c r="D584" s="9"/>
      <c r="E584" s="12"/>
      <c r="F584" s="13"/>
      <c r="G584" s="25" t="str">
        <f t="shared" si="1"/>
        <v/>
      </c>
      <c r="H584" s="9"/>
      <c r="I584" s="9"/>
      <c r="J584" s="9"/>
    </row>
    <row r="585" ht="15.75" customHeight="1">
      <c r="A585" s="6"/>
      <c r="B585" s="9"/>
      <c r="C585" s="9"/>
      <c r="D585" s="9"/>
      <c r="E585" s="12"/>
      <c r="F585" s="13"/>
      <c r="G585" s="25" t="str">
        <f t="shared" si="1"/>
        <v/>
      </c>
      <c r="H585" s="9"/>
      <c r="I585" s="9"/>
      <c r="J585" s="9"/>
    </row>
    <row r="586" ht="15.75" customHeight="1">
      <c r="A586" s="6"/>
      <c r="B586" s="9"/>
      <c r="C586" s="9"/>
      <c r="D586" s="9"/>
      <c r="E586" s="12"/>
      <c r="F586" s="13"/>
      <c r="G586" s="25" t="str">
        <f t="shared" si="1"/>
        <v/>
      </c>
      <c r="H586" s="9"/>
      <c r="I586" s="9"/>
      <c r="J586" s="9"/>
    </row>
    <row r="587" ht="15.75" customHeight="1">
      <c r="A587" s="6"/>
      <c r="B587" s="9"/>
      <c r="C587" s="9"/>
      <c r="D587" s="9"/>
      <c r="E587" s="12"/>
      <c r="F587" s="13"/>
      <c r="G587" s="25" t="str">
        <f t="shared" si="1"/>
        <v/>
      </c>
      <c r="H587" s="9"/>
      <c r="I587" s="9"/>
      <c r="J587" s="9"/>
    </row>
    <row r="588" ht="15.75" customHeight="1">
      <c r="A588" s="6"/>
      <c r="B588" s="9"/>
      <c r="C588" s="9"/>
      <c r="D588" s="9"/>
      <c r="E588" s="12"/>
      <c r="F588" s="13"/>
      <c r="G588" s="25" t="str">
        <f t="shared" si="1"/>
        <v/>
      </c>
      <c r="H588" s="9"/>
      <c r="I588" s="9"/>
      <c r="J588" s="9"/>
    </row>
    <row r="589" ht="15.75" customHeight="1">
      <c r="A589" s="6"/>
      <c r="B589" s="9"/>
      <c r="C589" s="9"/>
      <c r="D589" s="9"/>
      <c r="E589" s="12"/>
      <c r="F589" s="13"/>
      <c r="G589" s="25" t="str">
        <f t="shared" si="1"/>
        <v/>
      </c>
      <c r="H589" s="9"/>
      <c r="I589" s="9"/>
      <c r="J589" s="9"/>
    </row>
    <row r="590" ht="15.75" customHeight="1">
      <c r="A590" s="6"/>
      <c r="B590" s="9"/>
      <c r="C590" s="9"/>
      <c r="D590" s="9"/>
      <c r="E590" s="12"/>
      <c r="F590" s="13"/>
      <c r="G590" s="25" t="str">
        <f t="shared" si="1"/>
        <v/>
      </c>
      <c r="H590" s="9"/>
      <c r="I590" s="9"/>
      <c r="J590" s="9"/>
    </row>
    <row r="591" ht="15.75" customHeight="1">
      <c r="A591" s="6"/>
      <c r="B591" s="9"/>
      <c r="C591" s="9"/>
      <c r="D591" s="9"/>
      <c r="E591" s="12"/>
      <c r="F591" s="13"/>
      <c r="G591" s="25" t="str">
        <f t="shared" si="1"/>
        <v/>
      </c>
      <c r="H591" s="9"/>
      <c r="I591" s="9"/>
      <c r="J591" s="9"/>
    </row>
    <row r="592" ht="15.75" customHeight="1">
      <c r="A592" s="6"/>
      <c r="B592" s="9"/>
      <c r="C592" s="9"/>
      <c r="D592" s="9"/>
      <c r="E592" s="12"/>
      <c r="F592" s="13"/>
      <c r="G592" s="25" t="str">
        <f t="shared" si="1"/>
        <v/>
      </c>
      <c r="H592" s="9"/>
      <c r="I592" s="9"/>
      <c r="J592" s="9"/>
    </row>
    <row r="593" ht="15.75" customHeight="1">
      <c r="A593" s="6"/>
      <c r="B593" s="9"/>
      <c r="C593" s="9"/>
      <c r="D593" s="9"/>
      <c r="E593" s="12"/>
      <c r="F593" s="13"/>
      <c r="G593" s="25" t="str">
        <f t="shared" si="1"/>
        <v/>
      </c>
      <c r="H593" s="9"/>
      <c r="I593" s="9"/>
      <c r="J593" s="9"/>
    </row>
    <row r="594" ht="15.75" customHeight="1">
      <c r="A594" s="6"/>
      <c r="B594" s="9"/>
      <c r="C594" s="9"/>
      <c r="D594" s="9"/>
      <c r="E594" s="12"/>
      <c r="F594" s="13"/>
      <c r="G594" s="25" t="str">
        <f t="shared" si="1"/>
        <v/>
      </c>
      <c r="H594" s="9"/>
      <c r="I594" s="9"/>
      <c r="J594" s="9"/>
    </row>
    <row r="595" ht="15.75" customHeight="1">
      <c r="A595" s="6"/>
      <c r="B595" s="9"/>
      <c r="C595" s="9"/>
      <c r="D595" s="9"/>
      <c r="E595" s="12"/>
      <c r="F595" s="13"/>
      <c r="G595" s="25" t="str">
        <f t="shared" si="1"/>
        <v/>
      </c>
      <c r="H595" s="9"/>
      <c r="I595" s="9"/>
      <c r="J595" s="9"/>
    </row>
    <row r="596" ht="15.75" customHeight="1">
      <c r="A596" s="6"/>
      <c r="B596" s="9"/>
      <c r="C596" s="9"/>
      <c r="D596" s="9"/>
      <c r="E596" s="12"/>
      <c r="F596" s="13"/>
      <c r="G596" s="25" t="str">
        <f t="shared" si="1"/>
        <v/>
      </c>
      <c r="H596" s="9"/>
      <c r="I596" s="9"/>
      <c r="J596" s="9"/>
    </row>
    <row r="597" ht="15.75" customHeight="1">
      <c r="A597" s="6"/>
      <c r="B597" s="9"/>
      <c r="C597" s="9"/>
      <c r="D597" s="9"/>
      <c r="E597" s="12"/>
      <c r="F597" s="13"/>
      <c r="G597" s="25" t="str">
        <f t="shared" si="1"/>
        <v/>
      </c>
      <c r="H597" s="9"/>
      <c r="I597" s="9"/>
      <c r="J597" s="9"/>
    </row>
    <row r="598" ht="15.75" customHeight="1">
      <c r="A598" s="6"/>
      <c r="B598" s="9"/>
      <c r="C598" s="9"/>
      <c r="D598" s="9"/>
      <c r="E598" s="12"/>
      <c r="F598" s="13"/>
      <c r="G598" s="25" t="str">
        <f t="shared" si="1"/>
        <v/>
      </c>
      <c r="H598" s="9"/>
      <c r="I598" s="9"/>
      <c r="J598" s="9"/>
    </row>
    <row r="599" ht="15.75" customHeight="1">
      <c r="A599" s="6"/>
      <c r="B599" s="9"/>
      <c r="C599" s="9"/>
      <c r="D599" s="9"/>
      <c r="E599" s="12"/>
      <c r="F599" s="13"/>
      <c r="G599" s="25" t="str">
        <f t="shared" si="1"/>
        <v/>
      </c>
      <c r="H599" s="9"/>
      <c r="I599" s="9"/>
      <c r="J599" s="9"/>
    </row>
    <row r="600" ht="15.75" customHeight="1">
      <c r="A600" s="6"/>
      <c r="B600" s="9"/>
      <c r="C600" s="9"/>
      <c r="D600" s="9"/>
      <c r="E600" s="12"/>
      <c r="F600" s="13"/>
      <c r="G600" s="25" t="str">
        <f t="shared" si="1"/>
        <v/>
      </c>
      <c r="H600" s="9"/>
      <c r="I600" s="9"/>
      <c r="J600" s="9"/>
    </row>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conditionalFormatting sqref="I2:I600">
    <cfRule type="cellIs" dxfId="0" priority="1" operator="equal">
      <formula>"Yes"</formula>
    </cfRule>
  </conditionalFormatting>
  <conditionalFormatting sqref="I2:I600">
    <cfRule type="cellIs" dxfId="1" priority="2" operator="equal">
      <formula>"No"</formula>
    </cfRule>
  </conditionalFormatting>
  <conditionalFormatting sqref="A2:J600">
    <cfRule type="expression" dxfId="2" priority="3">
      <formula>AND(ISEVEN(ROW()),$A2&lt;&gt;"")</formula>
    </cfRule>
  </conditionalFormatting>
  <dataValidations>
    <dataValidation type="list" allowBlank="1" sqref="D2:D600">
      <formula1>'🔧 Settings'!$H$7:$H$21</formula1>
    </dataValidation>
    <dataValidation type="list" allowBlank="1" sqref="H2:H600">
      <formula1>'🔧 Settings'!$B$15:$B$19</formula1>
    </dataValidation>
    <dataValidation type="list" allowBlank="1" sqref="B2:B600">
      <formula1>'🔧 Settings'!$B$7:$B$11</formula1>
    </dataValidation>
    <dataValidation type="list" allowBlank="1" sqref="I2:I600">
      <formula1>"Yes,No"</formula1>
    </dataValidation>
  </dataValidations>
  <printOptions/>
  <pageMargins bottom="1.0" footer="0.0" header="0.0" left="0.75" right="0.75" top="1.0"/>
  <pageSetup fitToHeight="0"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6F0DC"/>
    <pageSetUpPr fitToPage="1"/>
  </sheetPr>
  <sheetViews>
    <sheetView showGridLines="0" workbookViewId="0"/>
  </sheetViews>
  <sheetFormatPr customHeight="1" defaultColWidth="14.43" defaultRowHeight="15.0"/>
  <cols>
    <col customWidth="1" min="1" max="1" width="2.0"/>
    <col customWidth="1" min="2" max="2" width="6.0"/>
    <col customWidth="1" min="3" max="3" width="38.0"/>
    <col customWidth="1" min="4" max="8" width="16.0"/>
    <col customWidth="1" min="9" max="9" width="17.0"/>
    <col customWidth="1" min="10" max="26" width="8.71"/>
  </cols>
  <sheetData>
    <row r="2" ht="39.75" customHeight="1">
      <c r="B2" s="2" t="s">
        <v>97</v>
      </c>
      <c r="C2" s="3"/>
      <c r="D2" s="3"/>
      <c r="E2" s="3"/>
      <c r="F2" s="3"/>
      <c r="G2" s="3"/>
      <c r="H2" s="3"/>
      <c r="I2" s="4"/>
    </row>
    <row r="4" ht="31.5" customHeight="1">
      <c r="B4" s="5" t="s">
        <v>100</v>
      </c>
    </row>
    <row r="6" ht="24.0" customHeight="1">
      <c r="B6" s="11"/>
      <c r="C6" s="11" t="s">
        <v>101</v>
      </c>
      <c r="D6" s="15">
        <f>YEAR(TODAY())</f>
        <v>2026</v>
      </c>
      <c r="E6" s="37" t="s">
        <v>103</v>
      </c>
    </row>
    <row r="8" ht="30.0" customHeight="1">
      <c r="B8" s="1" t="s">
        <v>104</v>
      </c>
      <c r="C8" s="1" t="s">
        <v>105</v>
      </c>
      <c r="D8" s="1" t="str">
        <f>'🔧 Settings'!$B$7</f>
        <v>Blue Door Cottage</v>
      </c>
      <c r="E8" s="1" t="str">
        <f>'🔧 Settings'!$B$8</f>
        <v>Harbour Studio</v>
      </c>
      <c r="F8" s="1" t="str">
        <f>'🔧 Settings'!$B$9</f>
        <v/>
      </c>
      <c r="G8" s="1" t="str">
        <f>'🔧 Settings'!$B$10</f>
        <v/>
      </c>
      <c r="H8" s="1" t="str">
        <f>'🔧 Settings'!$B$11</f>
        <v/>
      </c>
      <c r="I8" s="1" t="s">
        <v>107</v>
      </c>
    </row>
    <row r="9">
      <c r="B9" s="39">
        <v>3.0</v>
      </c>
      <c r="C9" s="40" t="s">
        <v>108</v>
      </c>
      <c r="D9" s="42">
        <f>IF(D$8="","",SUMIFS('💵 Income'!$G:$G,'💵 Income'!$B:$B,D$8,'💵 Income'!$A:$A,"&gt;="&amp;DATE($D$6,1,1),'💵 Income'!$A:$A,"&lt;="&amp;DATE($D$6,12,31))+SUMIFS('💵 Income'!$H:$H,'💵 Income'!$B:$B,D$8,'💵 Income'!$A:$A,"&gt;="&amp;DATE($D$6,1,1),'💵 Income'!$A:$A,"&lt;="&amp;DATE($D$6,12,31)))</f>
        <v>5450</v>
      </c>
      <c r="E9" s="42">
        <f>IF(E$8="","",SUMIFS('💵 Income'!$G:$G,'💵 Income'!$B:$B,E$8,'💵 Income'!$A:$A,"&gt;="&amp;DATE($D$6,1,1),'💵 Income'!$A:$A,"&lt;="&amp;DATE($D$6,12,31))+SUMIFS('💵 Income'!$H:$H,'💵 Income'!$B:$B,E$8,'💵 Income'!$A:$A,"&gt;="&amp;DATE($D$6,1,1),'💵 Income'!$A:$A,"&lt;="&amp;DATE($D$6,12,31)))</f>
        <v>2310</v>
      </c>
      <c r="F9" s="42" t="str">
        <f>IF(F$8="","",SUMIFS('💵 Income'!$G:$G,'💵 Income'!$B:$B,F$8,'💵 Income'!$A:$A,"&gt;="&amp;DATE($D$6,1,1),'💵 Income'!$A:$A,"&lt;="&amp;DATE($D$6,12,31))+SUMIFS('💵 Income'!$H:$H,'💵 Income'!$B:$B,F$8,'💵 Income'!$A:$A,"&gt;="&amp;DATE($D$6,1,1),'💵 Income'!$A:$A,"&lt;="&amp;DATE($D$6,12,31)))</f>
        <v/>
      </c>
      <c r="G9" s="42" t="str">
        <f>IF(G$8="","",SUMIFS('💵 Income'!$G:$G,'💵 Income'!$B:$B,G$8,'💵 Income'!$A:$A,"&gt;="&amp;DATE($D$6,1,1),'💵 Income'!$A:$A,"&lt;="&amp;DATE($D$6,12,31))+SUMIFS('💵 Income'!$H:$H,'💵 Income'!$B:$B,G$8,'💵 Income'!$A:$A,"&gt;="&amp;DATE($D$6,1,1),'💵 Income'!$A:$A,"&lt;="&amp;DATE($D$6,12,31)))</f>
        <v/>
      </c>
      <c r="H9" s="42" t="str">
        <f>IF(H$8="","",SUMIFS('💵 Income'!$G:$G,'💵 Income'!$B:$B,H$8,'💵 Income'!$A:$A,"&gt;="&amp;DATE($D$6,1,1),'💵 Income'!$A:$A,"&lt;="&amp;DATE($D$6,12,31))+SUMIFS('💵 Income'!$H:$H,'💵 Income'!$B:$B,H$8,'💵 Income'!$A:$A,"&gt;="&amp;DATE($D$6,1,1),'💵 Income'!$A:$A,"&lt;="&amp;DATE($D$6,12,31)))</f>
        <v/>
      </c>
      <c r="I9" s="34">
        <f>SUM(D9:H9)</f>
        <v>7760</v>
      </c>
    </row>
    <row r="11">
      <c r="C11" s="7" t="s">
        <v>110</v>
      </c>
    </row>
    <row r="12" ht="19.5" customHeight="1">
      <c r="B12" s="43">
        <v>5.0</v>
      </c>
      <c r="C12" s="36" t="s">
        <v>72</v>
      </c>
      <c r="D12" s="42">
        <f>IF(D$8="","",SUMIFS('🧾 Expenses'!$G:$G,'🧾 Expenses'!$B:$B,D$8,'🧾 Expenses'!$D:$D,"Advertising",'🧾 Expenses'!$A:$A,"&gt;="&amp;DATE($D$6,1,1),'🧾 Expenses'!$A:$A,"&lt;="&amp;DATE($D$6,12,31)))</f>
        <v>250</v>
      </c>
      <c r="E12" s="42">
        <f>IF(E$8="","",SUMIFS('🧾 Expenses'!$G:$G,'🧾 Expenses'!$B:$B,E$8,'🧾 Expenses'!$D:$D,"Advertising",'🧾 Expenses'!$A:$A,"&gt;="&amp;DATE($D$6,1,1),'🧾 Expenses'!$A:$A,"&lt;="&amp;DATE($D$6,12,31)))</f>
        <v>0</v>
      </c>
      <c r="F12" s="42" t="str">
        <f>IF(F$8="","",SUMIFS('🧾 Expenses'!$G:$G,'🧾 Expenses'!$B:$B,F$8,'🧾 Expenses'!$D:$D,"Advertising",'🧾 Expenses'!$A:$A,"&gt;="&amp;DATE($D$6,1,1),'🧾 Expenses'!$A:$A,"&lt;="&amp;DATE($D$6,12,31)))</f>
        <v/>
      </c>
      <c r="G12" s="42" t="str">
        <f>IF(G$8="","",SUMIFS('🧾 Expenses'!$G:$G,'🧾 Expenses'!$B:$B,G$8,'🧾 Expenses'!$D:$D,"Advertising",'🧾 Expenses'!$A:$A,"&gt;="&amp;DATE($D$6,1,1),'🧾 Expenses'!$A:$A,"&lt;="&amp;DATE($D$6,12,31)))</f>
        <v/>
      </c>
      <c r="H12" s="42" t="str">
        <f>IF(H$8="","",SUMIFS('🧾 Expenses'!$G:$G,'🧾 Expenses'!$B:$B,H$8,'🧾 Expenses'!$D:$D,"Advertising",'🧾 Expenses'!$A:$A,"&gt;="&amp;DATE($D$6,1,1),'🧾 Expenses'!$A:$A,"&lt;="&amp;DATE($D$6,12,31)))</f>
        <v/>
      </c>
      <c r="I12" s="34">
        <f t="shared" ref="I12:I26" si="1">SUM(D12:H12)</f>
        <v>250</v>
      </c>
    </row>
    <row r="13" ht="19.5" customHeight="1">
      <c r="B13" s="43">
        <v>6.0</v>
      </c>
      <c r="C13" s="36" t="s">
        <v>79</v>
      </c>
      <c r="D13" s="42">
        <f>IF(D$8="","",SUMIFS('🧾 Expenses'!$G:$G,'🧾 Expenses'!$B:$B,D$8,'🧾 Expenses'!$D:$D,"Auto and travel",'🧾 Expenses'!$A:$A,"&gt;="&amp;DATE($D$6,1,1),'🧾 Expenses'!$A:$A,"&lt;="&amp;DATE($D$6,12,31)))</f>
        <v>51.2</v>
      </c>
      <c r="E13" s="42">
        <f>IF(E$8="","",SUMIFS('🧾 Expenses'!$G:$G,'🧾 Expenses'!$B:$B,E$8,'🧾 Expenses'!$D:$D,"Auto and travel",'🧾 Expenses'!$A:$A,"&gt;="&amp;DATE($D$6,1,1),'🧾 Expenses'!$A:$A,"&lt;="&amp;DATE($D$6,12,31)))</f>
        <v>0</v>
      </c>
      <c r="F13" s="42" t="str">
        <f>IF(F$8="","",SUMIFS('🧾 Expenses'!$G:$G,'🧾 Expenses'!$B:$B,F$8,'🧾 Expenses'!$D:$D,"Auto and travel",'🧾 Expenses'!$A:$A,"&gt;="&amp;DATE($D$6,1,1),'🧾 Expenses'!$A:$A,"&lt;="&amp;DATE($D$6,12,31)))</f>
        <v/>
      </c>
      <c r="G13" s="42" t="str">
        <f>IF(G$8="","",SUMIFS('🧾 Expenses'!$G:$G,'🧾 Expenses'!$B:$B,G$8,'🧾 Expenses'!$D:$D,"Auto and travel",'🧾 Expenses'!$A:$A,"&gt;="&amp;DATE($D$6,1,1),'🧾 Expenses'!$A:$A,"&lt;="&amp;DATE($D$6,12,31)))</f>
        <v/>
      </c>
      <c r="H13" s="42" t="str">
        <f>IF(H$8="","",SUMIFS('🧾 Expenses'!$G:$G,'🧾 Expenses'!$B:$B,H$8,'🧾 Expenses'!$D:$D,"Auto and travel",'🧾 Expenses'!$A:$A,"&gt;="&amp;DATE($D$6,1,1),'🧾 Expenses'!$A:$A,"&lt;="&amp;DATE($D$6,12,31)))</f>
        <v/>
      </c>
      <c r="I13" s="34">
        <f t="shared" si="1"/>
        <v>51.2</v>
      </c>
    </row>
    <row r="14" ht="19.5" customHeight="1">
      <c r="B14" s="43">
        <v>7.0</v>
      </c>
      <c r="C14" s="36" t="s">
        <v>39</v>
      </c>
      <c r="D14" s="42">
        <f>IF(D$8="","",SUMIFS('🧾 Expenses'!$G:$G,'🧾 Expenses'!$B:$B,D$8,'🧾 Expenses'!$D:$D,"Cleaning and maintenance",'🧾 Expenses'!$A:$A,"&gt;="&amp;DATE($D$6,1,1),'🧾 Expenses'!$A:$A,"&lt;="&amp;DATE($D$6,12,31)))</f>
        <v>240</v>
      </c>
      <c r="E14" s="42">
        <f>IF(E$8="","",SUMIFS('🧾 Expenses'!$G:$G,'🧾 Expenses'!$B:$B,E$8,'🧾 Expenses'!$D:$D,"Cleaning and maintenance",'🧾 Expenses'!$A:$A,"&gt;="&amp;DATE($D$6,1,1),'🧾 Expenses'!$A:$A,"&lt;="&amp;DATE($D$6,12,31)))</f>
        <v>180</v>
      </c>
      <c r="F14" s="42" t="str">
        <f>IF(F$8="","",SUMIFS('🧾 Expenses'!$G:$G,'🧾 Expenses'!$B:$B,F$8,'🧾 Expenses'!$D:$D,"Cleaning and maintenance",'🧾 Expenses'!$A:$A,"&gt;="&amp;DATE($D$6,1,1),'🧾 Expenses'!$A:$A,"&lt;="&amp;DATE($D$6,12,31)))</f>
        <v/>
      </c>
      <c r="G14" s="42" t="str">
        <f>IF(G$8="","",SUMIFS('🧾 Expenses'!$G:$G,'🧾 Expenses'!$B:$B,G$8,'🧾 Expenses'!$D:$D,"Cleaning and maintenance",'🧾 Expenses'!$A:$A,"&gt;="&amp;DATE($D$6,1,1),'🧾 Expenses'!$A:$A,"&lt;="&amp;DATE($D$6,12,31)))</f>
        <v/>
      </c>
      <c r="H14" s="42" t="str">
        <f>IF(H$8="","",SUMIFS('🧾 Expenses'!$G:$G,'🧾 Expenses'!$B:$B,H$8,'🧾 Expenses'!$D:$D,"Cleaning and maintenance",'🧾 Expenses'!$A:$A,"&gt;="&amp;DATE($D$6,1,1),'🧾 Expenses'!$A:$A,"&lt;="&amp;DATE($D$6,12,31)))</f>
        <v/>
      </c>
      <c r="I14" s="34">
        <f t="shared" si="1"/>
        <v>420</v>
      </c>
    </row>
    <row r="15" ht="19.5" customHeight="1">
      <c r="B15" s="43">
        <v>8.0</v>
      </c>
      <c r="C15" s="36" t="s">
        <v>111</v>
      </c>
      <c r="D15" s="42">
        <f>IF(D$8="","",SUMIFS('🧾 Expenses'!$G:$G,'🧾 Expenses'!$B:$B,D$8,'🧾 Expenses'!$D:$D,"Commissions",'🧾 Expenses'!$A:$A,"&gt;="&amp;DATE($D$6,1,1),'🧾 Expenses'!$A:$A,"&lt;="&amp;DATE($D$6,12,31))+SUMIFS('💵 Income'!$J:$J,'💵 Income'!$B:$B,D$8,'💵 Income'!$A:$A,"&gt;="&amp;DATE($D$6,1,1),'💵 Income'!$A:$A,"&lt;="&amp;DATE($D$6,12,31)))</f>
        <v>136.95</v>
      </c>
      <c r="E15" s="42">
        <f>IF(E$8="","",SUMIFS('🧾 Expenses'!$G:$G,'🧾 Expenses'!$B:$B,E$8,'🧾 Expenses'!$D:$D,"Commissions",'🧾 Expenses'!$A:$A,"&gt;="&amp;DATE($D$6,1,1),'🧾 Expenses'!$A:$A,"&lt;="&amp;DATE($D$6,12,31))+SUMIFS('💵 Income'!$J:$J,'💵 Income'!$B:$B,E$8,'💵 Income'!$A:$A,"&gt;="&amp;DATE($D$6,1,1),'💵 Income'!$A:$A,"&lt;="&amp;DATE($D$6,12,31)))</f>
        <v>139.2</v>
      </c>
      <c r="F15" s="42" t="str">
        <f>IF(F$8="","",SUMIFS('🧾 Expenses'!$G:$G,'🧾 Expenses'!$B:$B,F$8,'🧾 Expenses'!$D:$D,"Commissions",'🧾 Expenses'!$A:$A,"&gt;="&amp;DATE($D$6,1,1),'🧾 Expenses'!$A:$A,"&lt;="&amp;DATE($D$6,12,31))+SUMIFS('💵 Income'!$J:$J,'💵 Income'!$B:$B,F$8,'💵 Income'!$A:$A,"&gt;="&amp;DATE($D$6,1,1),'💵 Income'!$A:$A,"&lt;="&amp;DATE($D$6,12,31)))</f>
        <v/>
      </c>
      <c r="G15" s="42" t="str">
        <f>IF(G$8="","",SUMIFS('🧾 Expenses'!$G:$G,'🧾 Expenses'!$B:$B,G$8,'🧾 Expenses'!$D:$D,"Commissions",'🧾 Expenses'!$A:$A,"&gt;="&amp;DATE($D$6,1,1),'🧾 Expenses'!$A:$A,"&lt;="&amp;DATE($D$6,12,31))+SUMIFS('💵 Income'!$J:$J,'💵 Income'!$B:$B,G$8,'💵 Income'!$A:$A,"&gt;="&amp;DATE($D$6,1,1),'💵 Income'!$A:$A,"&lt;="&amp;DATE($D$6,12,31)))</f>
        <v/>
      </c>
      <c r="H15" s="42" t="str">
        <f>IF(H$8="","",SUMIFS('🧾 Expenses'!$G:$G,'🧾 Expenses'!$B:$B,H$8,'🧾 Expenses'!$D:$D,"Commissions",'🧾 Expenses'!$A:$A,"&gt;="&amp;DATE($D$6,1,1),'🧾 Expenses'!$A:$A,"&lt;="&amp;DATE($D$6,12,31))+SUMIFS('💵 Income'!$J:$J,'💵 Income'!$B:$B,H$8,'💵 Income'!$A:$A,"&gt;="&amp;DATE($D$6,1,1),'💵 Income'!$A:$A,"&lt;="&amp;DATE($D$6,12,31)))</f>
        <v/>
      </c>
      <c r="I15" s="34">
        <f t="shared" si="1"/>
        <v>276.15</v>
      </c>
    </row>
    <row r="16" ht="19.5" customHeight="1">
      <c r="B16" s="43">
        <v>9.0</v>
      </c>
      <c r="C16" s="36" t="s">
        <v>53</v>
      </c>
      <c r="D16" s="42">
        <f>IF(D$8="","",SUMIFS('🧾 Expenses'!$G:$G,'🧾 Expenses'!$B:$B,D$8,'🧾 Expenses'!$D:$D,"Insurance",'🧾 Expenses'!$A:$A,"&gt;="&amp;DATE($D$6,1,1),'🧾 Expenses'!$A:$A,"&lt;="&amp;DATE($D$6,12,31)))</f>
        <v>0</v>
      </c>
      <c r="E16" s="42">
        <f>IF(E$8="","",SUMIFS('🧾 Expenses'!$G:$G,'🧾 Expenses'!$B:$B,E$8,'🧾 Expenses'!$D:$D,"Insurance",'🧾 Expenses'!$A:$A,"&gt;="&amp;DATE($D$6,1,1),'🧾 Expenses'!$A:$A,"&lt;="&amp;DATE($D$6,12,31)))</f>
        <v>480</v>
      </c>
      <c r="F16" s="42" t="str">
        <f>IF(F$8="","",SUMIFS('🧾 Expenses'!$G:$G,'🧾 Expenses'!$B:$B,F$8,'🧾 Expenses'!$D:$D,"Insurance",'🧾 Expenses'!$A:$A,"&gt;="&amp;DATE($D$6,1,1),'🧾 Expenses'!$A:$A,"&lt;="&amp;DATE($D$6,12,31)))</f>
        <v/>
      </c>
      <c r="G16" s="42" t="str">
        <f>IF(G$8="","",SUMIFS('🧾 Expenses'!$G:$G,'🧾 Expenses'!$B:$B,G$8,'🧾 Expenses'!$D:$D,"Insurance",'🧾 Expenses'!$A:$A,"&gt;="&amp;DATE($D$6,1,1),'🧾 Expenses'!$A:$A,"&lt;="&amp;DATE($D$6,12,31)))</f>
        <v/>
      </c>
      <c r="H16" s="42" t="str">
        <f>IF(H$8="","",SUMIFS('🧾 Expenses'!$G:$G,'🧾 Expenses'!$B:$B,H$8,'🧾 Expenses'!$D:$D,"Insurance",'🧾 Expenses'!$A:$A,"&gt;="&amp;DATE($D$6,1,1),'🧾 Expenses'!$A:$A,"&lt;="&amp;DATE($D$6,12,31)))</f>
        <v/>
      </c>
      <c r="I16" s="34">
        <f t="shared" si="1"/>
        <v>480</v>
      </c>
    </row>
    <row r="17" ht="19.5" customHeight="1">
      <c r="B17" s="43">
        <v>10.0</v>
      </c>
      <c r="C17" s="36" t="s">
        <v>83</v>
      </c>
      <c r="D17" s="42">
        <f>IF(D$8="","",SUMIFS('🧾 Expenses'!$G:$G,'🧾 Expenses'!$B:$B,D$8,'🧾 Expenses'!$D:$D,"Legal and other professional fees",'🧾 Expenses'!$A:$A,"&gt;="&amp;DATE($D$6,1,1),'🧾 Expenses'!$A:$A,"&lt;="&amp;DATE($D$6,12,31)))</f>
        <v>0</v>
      </c>
      <c r="E17" s="42">
        <f>IF(E$8="","",SUMIFS('🧾 Expenses'!$G:$G,'🧾 Expenses'!$B:$B,E$8,'🧾 Expenses'!$D:$D,"Legal and other professional fees",'🧾 Expenses'!$A:$A,"&gt;="&amp;DATE($D$6,1,1),'🧾 Expenses'!$A:$A,"&lt;="&amp;DATE($D$6,12,31)))</f>
        <v>300</v>
      </c>
      <c r="F17" s="42" t="str">
        <f>IF(F$8="","",SUMIFS('🧾 Expenses'!$G:$G,'🧾 Expenses'!$B:$B,F$8,'🧾 Expenses'!$D:$D,"Legal and other professional fees",'🧾 Expenses'!$A:$A,"&gt;="&amp;DATE($D$6,1,1),'🧾 Expenses'!$A:$A,"&lt;="&amp;DATE($D$6,12,31)))</f>
        <v/>
      </c>
      <c r="G17" s="42" t="str">
        <f>IF(G$8="","",SUMIFS('🧾 Expenses'!$G:$G,'🧾 Expenses'!$B:$B,G$8,'🧾 Expenses'!$D:$D,"Legal and other professional fees",'🧾 Expenses'!$A:$A,"&gt;="&amp;DATE($D$6,1,1),'🧾 Expenses'!$A:$A,"&lt;="&amp;DATE($D$6,12,31)))</f>
        <v/>
      </c>
      <c r="H17" s="42" t="str">
        <f>IF(H$8="","",SUMIFS('🧾 Expenses'!$G:$G,'🧾 Expenses'!$B:$B,H$8,'🧾 Expenses'!$D:$D,"Legal and other professional fees",'🧾 Expenses'!$A:$A,"&gt;="&amp;DATE($D$6,1,1),'🧾 Expenses'!$A:$A,"&lt;="&amp;DATE($D$6,12,31)))</f>
        <v/>
      </c>
      <c r="I17" s="34">
        <f t="shared" si="1"/>
        <v>300</v>
      </c>
    </row>
    <row r="18" ht="19.5" customHeight="1">
      <c r="B18" s="43">
        <v>11.0</v>
      </c>
      <c r="C18" s="36" t="s">
        <v>112</v>
      </c>
      <c r="D18" s="42">
        <f>IF(D$8="","",SUMIFS('🧾 Expenses'!$G:$G,'🧾 Expenses'!$B:$B,D$8,'🧾 Expenses'!$D:$D,"Management fees",'🧾 Expenses'!$A:$A,"&gt;="&amp;DATE($D$6,1,1),'🧾 Expenses'!$A:$A,"&lt;="&amp;DATE($D$6,12,31)))</f>
        <v>0</v>
      </c>
      <c r="E18" s="42">
        <f>IF(E$8="","",SUMIFS('🧾 Expenses'!$G:$G,'🧾 Expenses'!$B:$B,E$8,'🧾 Expenses'!$D:$D,"Management fees",'🧾 Expenses'!$A:$A,"&gt;="&amp;DATE($D$6,1,1),'🧾 Expenses'!$A:$A,"&lt;="&amp;DATE($D$6,12,31)))</f>
        <v>0</v>
      </c>
      <c r="F18" s="42" t="str">
        <f>IF(F$8="","",SUMIFS('🧾 Expenses'!$G:$G,'🧾 Expenses'!$B:$B,F$8,'🧾 Expenses'!$D:$D,"Management fees",'🧾 Expenses'!$A:$A,"&gt;="&amp;DATE($D$6,1,1),'🧾 Expenses'!$A:$A,"&lt;="&amp;DATE($D$6,12,31)))</f>
        <v/>
      </c>
      <c r="G18" s="42" t="str">
        <f>IF(G$8="","",SUMIFS('🧾 Expenses'!$G:$G,'🧾 Expenses'!$B:$B,G$8,'🧾 Expenses'!$D:$D,"Management fees",'🧾 Expenses'!$A:$A,"&gt;="&amp;DATE($D$6,1,1),'🧾 Expenses'!$A:$A,"&lt;="&amp;DATE($D$6,12,31)))</f>
        <v/>
      </c>
      <c r="H18" s="42" t="str">
        <f>IF(H$8="","",SUMIFS('🧾 Expenses'!$G:$G,'🧾 Expenses'!$B:$B,H$8,'🧾 Expenses'!$D:$D,"Management fees",'🧾 Expenses'!$A:$A,"&gt;="&amp;DATE($D$6,1,1),'🧾 Expenses'!$A:$A,"&lt;="&amp;DATE($D$6,12,31)))</f>
        <v/>
      </c>
      <c r="I18" s="34">
        <f t="shared" si="1"/>
        <v>0</v>
      </c>
    </row>
    <row r="19" ht="19.5" customHeight="1">
      <c r="B19" s="43">
        <v>12.0</v>
      </c>
      <c r="C19" s="36" t="s">
        <v>113</v>
      </c>
      <c r="D19" s="42">
        <f>IF(D$8="","",SUMIFS('🧾 Expenses'!$G:$G,'🧾 Expenses'!$B:$B,D$8,'🧾 Expenses'!$D:$D,"Mortgage interest paid to banks",'🧾 Expenses'!$A:$A,"&gt;="&amp;DATE($D$6,1,1),'🧾 Expenses'!$A:$A,"&lt;="&amp;DATE($D$6,12,31)))</f>
        <v>0</v>
      </c>
      <c r="E19" s="42">
        <f>IF(E$8="","",SUMIFS('🧾 Expenses'!$G:$G,'🧾 Expenses'!$B:$B,E$8,'🧾 Expenses'!$D:$D,"Mortgage interest paid to banks",'🧾 Expenses'!$A:$A,"&gt;="&amp;DATE($D$6,1,1),'🧾 Expenses'!$A:$A,"&lt;="&amp;DATE($D$6,12,31)))</f>
        <v>0</v>
      </c>
      <c r="F19" s="42" t="str">
        <f>IF(F$8="","",SUMIFS('🧾 Expenses'!$G:$G,'🧾 Expenses'!$B:$B,F$8,'🧾 Expenses'!$D:$D,"Mortgage interest paid to banks",'🧾 Expenses'!$A:$A,"&gt;="&amp;DATE($D$6,1,1),'🧾 Expenses'!$A:$A,"&lt;="&amp;DATE($D$6,12,31)))</f>
        <v/>
      </c>
      <c r="G19" s="42" t="str">
        <f>IF(G$8="","",SUMIFS('🧾 Expenses'!$G:$G,'🧾 Expenses'!$B:$B,G$8,'🧾 Expenses'!$D:$D,"Mortgage interest paid to banks",'🧾 Expenses'!$A:$A,"&gt;="&amp;DATE($D$6,1,1),'🧾 Expenses'!$A:$A,"&lt;="&amp;DATE($D$6,12,31)))</f>
        <v/>
      </c>
      <c r="H19" s="42" t="str">
        <f>IF(H$8="","",SUMIFS('🧾 Expenses'!$G:$G,'🧾 Expenses'!$B:$B,H$8,'🧾 Expenses'!$D:$D,"Mortgage interest paid to banks",'🧾 Expenses'!$A:$A,"&gt;="&amp;DATE($D$6,1,1),'🧾 Expenses'!$A:$A,"&lt;="&amp;DATE($D$6,12,31)))</f>
        <v/>
      </c>
      <c r="I19" s="34">
        <f t="shared" si="1"/>
        <v>0</v>
      </c>
    </row>
    <row r="20" ht="19.5" customHeight="1">
      <c r="B20" s="43">
        <v>13.0</v>
      </c>
      <c r="C20" s="36" t="s">
        <v>114</v>
      </c>
      <c r="D20" s="42">
        <f>IF(D$8="","",SUMIFS('🧾 Expenses'!$G:$G,'🧾 Expenses'!$B:$B,D$8,'🧾 Expenses'!$D:$D,"Other interest",'🧾 Expenses'!$A:$A,"&gt;="&amp;DATE($D$6,1,1),'🧾 Expenses'!$A:$A,"&lt;="&amp;DATE($D$6,12,31)))</f>
        <v>0</v>
      </c>
      <c r="E20" s="42">
        <f>IF(E$8="","",SUMIFS('🧾 Expenses'!$G:$G,'🧾 Expenses'!$B:$B,E$8,'🧾 Expenses'!$D:$D,"Other interest",'🧾 Expenses'!$A:$A,"&gt;="&amp;DATE($D$6,1,1),'🧾 Expenses'!$A:$A,"&lt;="&amp;DATE($D$6,12,31)))</f>
        <v>0</v>
      </c>
      <c r="F20" s="42" t="str">
        <f>IF(F$8="","",SUMIFS('🧾 Expenses'!$G:$G,'🧾 Expenses'!$B:$B,F$8,'🧾 Expenses'!$D:$D,"Other interest",'🧾 Expenses'!$A:$A,"&gt;="&amp;DATE($D$6,1,1),'🧾 Expenses'!$A:$A,"&lt;="&amp;DATE($D$6,12,31)))</f>
        <v/>
      </c>
      <c r="G20" s="42" t="str">
        <f>IF(G$8="","",SUMIFS('🧾 Expenses'!$G:$G,'🧾 Expenses'!$B:$B,G$8,'🧾 Expenses'!$D:$D,"Other interest",'🧾 Expenses'!$A:$A,"&gt;="&amp;DATE($D$6,1,1),'🧾 Expenses'!$A:$A,"&lt;="&amp;DATE($D$6,12,31)))</f>
        <v/>
      </c>
      <c r="H20" s="42" t="str">
        <f>IF(H$8="","",SUMIFS('🧾 Expenses'!$G:$G,'🧾 Expenses'!$B:$B,H$8,'🧾 Expenses'!$D:$D,"Other interest",'🧾 Expenses'!$A:$A,"&gt;="&amp;DATE($D$6,1,1),'🧾 Expenses'!$A:$A,"&lt;="&amp;DATE($D$6,12,31)))</f>
        <v/>
      </c>
      <c r="I20" s="34">
        <f t="shared" si="1"/>
        <v>0</v>
      </c>
    </row>
    <row r="21" ht="19.5" customHeight="1">
      <c r="B21" s="43">
        <v>14.0</v>
      </c>
      <c r="C21" s="36" t="s">
        <v>66</v>
      </c>
      <c r="D21" s="42">
        <f>IF(D$8="","",SUMIFS('🧾 Expenses'!$G:$G,'🧾 Expenses'!$B:$B,D$8,'🧾 Expenses'!$D:$D,"Repairs",'🧾 Expenses'!$A:$A,"&gt;="&amp;DATE($D$6,1,1),'🧾 Expenses'!$A:$A,"&lt;="&amp;DATE($D$6,12,31)))</f>
        <v>0</v>
      </c>
      <c r="E21" s="42">
        <f>IF(E$8="","",SUMIFS('🧾 Expenses'!$G:$G,'🧾 Expenses'!$B:$B,E$8,'🧾 Expenses'!$D:$D,"Repairs",'🧾 Expenses'!$A:$A,"&gt;="&amp;DATE($D$6,1,1),'🧾 Expenses'!$A:$A,"&lt;="&amp;DATE($D$6,12,31)))</f>
        <v>225</v>
      </c>
      <c r="F21" s="42" t="str">
        <f>IF(F$8="","",SUMIFS('🧾 Expenses'!$G:$G,'🧾 Expenses'!$B:$B,F$8,'🧾 Expenses'!$D:$D,"Repairs",'🧾 Expenses'!$A:$A,"&gt;="&amp;DATE($D$6,1,1),'🧾 Expenses'!$A:$A,"&lt;="&amp;DATE($D$6,12,31)))</f>
        <v/>
      </c>
      <c r="G21" s="42" t="str">
        <f>IF(G$8="","",SUMIFS('🧾 Expenses'!$G:$G,'🧾 Expenses'!$B:$B,G$8,'🧾 Expenses'!$D:$D,"Repairs",'🧾 Expenses'!$A:$A,"&gt;="&amp;DATE($D$6,1,1),'🧾 Expenses'!$A:$A,"&lt;="&amp;DATE($D$6,12,31)))</f>
        <v/>
      </c>
      <c r="H21" s="42" t="str">
        <f>IF(H$8="","",SUMIFS('🧾 Expenses'!$G:$G,'🧾 Expenses'!$B:$B,H$8,'🧾 Expenses'!$D:$D,"Repairs",'🧾 Expenses'!$A:$A,"&gt;="&amp;DATE($D$6,1,1),'🧾 Expenses'!$A:$A,"&lt;="&amp;DATE($D$6,12,31)))</f>
        <v/>
      </c>
      <c r="I21" s="34">
        <f t="shared" si="1"/>
        <v>225</v>
      </c>
    </row>
    <row r="22" ht="19.5" customHeight="1">
      <c r="B22" s="43">
        <v>15.0</v>
      </c>
      <c r="C22" s="36" t="s">
        <v>59</v>
      </c>
      <c r="D22" s="42">
        <f>IF(D$8="","",SUMIFS('🧾 Expenses'!$G:$G,'🧾 Expenses'!$B:$B,D$8,'🧾 Expenses'!$D:$D,"Supplies",'🧾 Expenses'!$A:$A,"&gt;="&amp;DATE($D$6,1,1),'🧾 Expenses'!$A:$A,"&lt;="&amp;DATE($D$6,12,31)))</f>
        <v>576.2</v>
      </c>
      <c r="E22" s="42">
        <f>IF(E$8="","",SUMIFS('🧾 Expenses'!$G:$G,'🧾 Expenses'!$B:$B,E$8,'🧾 Expenses'!$D:$D,"Supplies",'🧾 Expenses'!$A:$A,"&gt;="&amp;DATE($D$6,1,1),'🧾 Expenses'!$A:$A,"&lt;="&amp;DATE($D$6,12,31)))</f>
        <v>0</v>
      </c>
      <c r="F22" s="42" t="str">
        <f>IF(F$8="","",SUMIFS('🧾 Expenses'!$G:$G,'🧾 Expenses'!$B:$B,F$8,'🧾 Expenses'!$D:$D,"Supplies",'🧾 Expenses'!$A:$A,"&gt;="&amp;DATE($D$6,1,1),'🧾 Expenses'!$A:$A,"&lt;="&amp;DATE($D$6,12,31)))</f>
        <v/>
      </c>
      <c r="G22" s="42" t="str">
        <f>IF(G$8="","",SUMIFS('🧾 Expenses'!$G:$G,'🧾 Expenses'!$B:$B,G$8,'🧾 Expenses'!$D:$D,"Supplies",'🧾 Expenses'!$A:$A,"&gt;="&amp;DATE($D$6,1,1),'🧾 Expenses'!$A:$A,"&lt;="&amp;DATE($D$6,12,31)))</f>
        <v/>
      </c>
      <c r="H22" s="42" t="str">
        <f>IF(H$8="","",SUMIFS('🧾 Expenses'!$G:$G,'🧾 Expenses'!$B:$B,H$8,'🧾 Expenses'!$D:$D,"Supplies",'🧾 Expenses'!$A:$A,"&gt;="&amp;DATE($D$6,1,1),'🧾 Expenses'!$A:$A,"&lt;="&amp;DATE($D$6,12,31)))</f>
        <v/>
      </c>
      <c r="I22" s="34">
        <f t="shared" si="1"/>
        <v>576.2</v>
      </c>
    </row>
    <row r="23" ht="19.5" customHeight="1">
      <c r="B23" s="43">
        <v>16.0</v>
      </c>
      <c r="C23" s="36" t="s">
        <v>88</v>
      </c>
      <c r="D23" s="42">
        <f>IF(D$8="","",SUMIFS('🧾 Expenses'!$G:$G,'🧾 Expenses'!$B:$B,D$8,'🧾 Expenses'!$D:$D,"Taxes",'🧾 Expenses'!$A:$A,"&gt;="&amp;DATE($D$6,1,1),'🧾 Expenses'!$A:$A,"&lt;="&amp;DATE($D$6,12,31)))</f>
        <v>215</v>
      </c>
      <c r="E23" s="42">
        <f>IF(E$8="","",SUMIFS('🧾 Expenses'!$G:$G,'🧾 Expenses'!$B:$B,E$8,'🧾 Expenses'!$D:$D,"Taxes",'🧾 Expenses'!$A:$A,"&gt;="&amp;DATE($D$6,1,1),'🧾 Expenses'!$A:$A,"&lt;="&amp;DATE($D$6,12,31)))</f>
        <v>0</v>
      </c>
      <c r="F23" s="42" t="str">
        <f>IF(F$8="","",SUMIFS('🧾 Expenses'!$G:$G,'🧾 Expenses'!$B:$B,F$8,'🧾 Expenses'!$D:$D,"Taxes",'🧾 Expenses'!$A:$A,"&gt;="&amp;DATE($D$6,1,1),'🧾 Expenses'!$A:$A,"&lt;="&amp;DATE($D$6,12,31)))</f>
        <v/>
      </c>
      <c r="G23" s="42" t="str">
        <f>IF(G$8="","",SUMIFS('🧾 Expenses'!$G:$G,'🧾 Expenses'!$B:$B,G$8,'🧾 Expenses'!$D:$D,"Taxes",'🧾 Expenses'!$A:$A,"&gt;="&amp;DATE($D$6,1,1),'🧾 Expenses'!$A:$A,"&lt;="&amp;DATE($D$6,12,31)))</f>
        <v/>
      </c>
      <c r="H23" s="42" t="str">
        <f>IF(H$8="","",SUMIFS('🧾 Expenses'!$G:$G,'🧾 Expenses'!$B:$B,H$8,'🧾 Expenses'!$D:$D,"Taxes",'🧾 Expenses'!$A:$A,"&gt;="&amp;DATE($D$6,1,1),'🧾 Expenses'!$A:$A,"&lt;="&amp;DATE($D$6,12,31)))</f>
        <v/>
      </c>
      <c r="I23" s="34">
        <f t="shared" si="1"/>
        <v>215</v>
      </c>
    </row>
    <row r="24" ht="19.5" customHeight="1">
      <c r="B24" s="43">
        <v>17.0</v>
      </c>
      <c r="C24" s="36" t="s">
        <v>55</v>
      </c>
      <c r="D24" s="42">
        <f>IF(D$8="","",SUMIFS('🧾 Expenses'!$G:$G,'🧾 Expenses'!$B:$B,D$8,'🧾 Expenses'!$D:$D,"Utilities",'🧾 Expenses'!$A:$A,"&gt;="&amp;DATE($D$6,1,1),'🧾 Expenses'!$A:$A,"&lt;="&amp;DATE($D$6,12,31)))</f>
        <v>138.4</v>
      </c>
      <c r="E24" s="42">
        <f>IF(E$8="","",SUMIFS('🧾 Expenses'!$G:$G,'🧾 Expenses'!$B:$B,E$8,'🧾 Expenses'!$D:$D,"Utilities",'🧾 Expenses'!$A:$A,"&gt;="&amp;DATE($D$6,1,1),'🧾 Expenses'!$A:$A,"&lt;="&amp;DATE($D$6,12,31)))</f>
        <v>117</v>
      </c>
      <c r="F24" s="42" t="str">
        <f>IF(F$8="","",SUMIFS('🧾 Expenses'!$G:$G,'🧾 Expenses'!$B:$B,F$8,'🧾 Expenses'!$D:$D,"Utilities",'🧾 Expenses'!$A:$A,"&gt;="&amp;DATE($D$6,1,1),'🧾 Expenses'!$A:$A,"&lt;="&amp;DATE($D$6,12,31)))</f>
        <v/>
      </c>
      <c r="G24" s="42" t="str">
        <f>IF(G$8="","",SUMIFS('🧾 Expenses'!$G:$G,'🧾 Expenses'!$B:$B,G$8,'🧾 Expenses'!$D:$D,"Utilities",'🧾 Expenses'!$A:$A,"&gt;="&amp;DATE($D$6,1,1),'🧾 Expenses'!$A:$A,"&lt;="&amp;DATE($D$6,12,31)))</f>
        <v/>
      </c>
      <c r="H24" s="42" t="str">
        <f>IF(H$8="","",SUMIFS('🧾 Expenses'!$G:$G,'🧾 Expenses'!$B:$B,H$8,'🧾 Expenses'!$D:$D,"Utilities",'🧾 Expenses'!$A:$A,"&gt;="&amp;DATE($D$6,1,1),'🧾 Expenses'!$A:$A,"&lt;="&amp;DATE($D$6,12,31)))</f>
        <v/>
      </c>
      <c r="I24" s="34">
        <f t="shared" si="1"/>
        <v>255.4</v>
      </c>
    </row>
    <row r="25" ht="19.5" customHeight="1">
      <c r="B25" s="43">
        <v>18.0</v>
      </c>
      <c r="C25" s="36" t="s">
        <v>127</v>
      </c>
      <c r="D25" s="42">
        <f>IF(D$8="","",SUMIFS('🧾 Expenses'!$G:$G,'🧾 Expenses'!$B:$B,D$8,'🧾 Expenses'!$D:$D,"Depreciation expense or depletion",'🧾 Expenses'!$A:$A,"&gt;="&amp;DATE($D$6,1,1),'🧾 Expenses'!$A:$A,"&lt;="&amp;DATE($D$6,12,31)))</f>
        <v>0</v>
      </c>
      <c r="E25" s="42">
        <f>IF(E$8="","",SUMIFS('🧾 Expenses'!$G:$G,'🧾 Expenses'!$B:$B,E$8,'🧾 Expenses'!$D:$D,"Depreciation expense or depletion",'🧾 Expenses'!$A:$A,"&gt;="&amp;DATE($D$6,1,1),'🧾 Expenses'!$A:$A,"&lt;="&amp;DATE($D$6,12,31)))</f>
        <v>0</v>
      </c>
      <c r="F25" s="42" t="str">
        <f>IF(F$8="","",SUMIFS('🧾 Expenses'!$G:$G,'🧾 Expenses'!$B:$B,F$8,'🧾 Expenses'!$D:$D,"Depreciation expense or depletion",'🧾 Expenses'!$A:$A,"&gt;="&amp;DATE($D$6,1,1),'🧾 Expenses'!$A:$A,"&lt;="&amp;DATE($D$6,12,31)))</f>
        <v/>
      </c>
      <c r="G25" s="42" t="str">
        <f>IF(G$8="","",SUMIFS('🧾 Expenses'!$G:$G,'🧾 Expenses'!$B:$B,G$8,'🧾 Expenses'!$D:$D,"Depreciation expense or depletion",'🧾 Expenses'!$A:$A,"&gt;="&amp;DATE($D$6,1,1),'🧾 Expenses'!$A:$A,"&lt;="&amp;DATE($D$6,12,31)))</f>
        <v/>
      </c>
      <c r="H25" s="42" t="str">
        <f>IF(H$8="","",SUMIFS('🧾 Expenses'!$G:$G,'🧾 Expenses'!$B:$B,H$8,'🧾 Expenses'!$D:$D,"Depreciation expense or depletion",'🧾 Expenses'!$A:$A,"&gt;="&amp;DATE($D$6,1,1),'🧾 Expenses'!$A:$A,"&lt;="&amp;DATE($D$6,12,31)))</f>
        <v/>
      </c>
      <c r="I25" s="34">
        <f t="shared" si="1"/>
        <v>0</v>
      </c>
    </row>
    <row r="26" ht="19.5" customHeight="1">
      <c r="B26" s="43">
        <v>19.0</v>
      </c>
      <c r="C26" s="36" t="s">
        <v>126</v>
      </c>
      <c r="D26" s="42">
        <f>IF(D$8="","",SUMIFS('🧾 Expenses'!$G:$G,'🧾 Expenses'!$B:$B,D$8,'🧾 Expenses'!$D:$D,"Other",'🧾 Expenses'!$A:$A,"&gt;="&amp;DATE($D$6,1,1),'🧾 Expenses'!$A:$A,"&lt;="&amp;DATE($D$6,12,31)))</f>
        <v>0</v>
      </c>
      <c r="E26" s="42">
        <f>IF(E$8="","",SUMIFS('🧾 Expenses'!$G:$G,'🧾 Expenses'!$B:$B,E$8,'🧾 Expenses'!$D:$D,"Other",'🧾 Expenses'!$A:$A,"&gt;="&amp;DATE($D$6,1,1),'🧾 Expenses'!$A:$A,"&lt;="&amp;DATE($D$6,12,31)))</f>
        <v>0</v>
      </c>
      <c r="F26" s="42" t="str">
        <f>IF(F$8="","",SUMIFS('🧾 Expenses'!$G:$G,'🧾 Expenses'!$B:$B,F$8,'🧾 Expenses'!$D:$D,"Other",'🧾 Expenses'!$A:$A,"&gt;="&amp;DATE($D$6,1,1),'🧾 Expenses'!$A:$A,"&lt;="&amp;DATE($D$6,12,31)))</f>
        <v/>
      </c>
      <c r="G26" s="42" t="str">
        <f>IF(G$8="","",SUMIFS('🧾 Expenses'!$G:$G,'🧾 Expenses'!$B:$B,G$8,'🧾 Expenses'!$D:$D,"Other",'🧾 Expenses'!$A:$A,"&gt;="&amp;DATE($D$6,1,1),'🧾 Expenses'!$A:$A,"&lt;="&amp;DATE($D$6,12,31)))</f>
        <v/>
      </c>
      <c r="H26" s="42" t="str">
        <f>IF(H$8="","",SUMIFS('🧾 Expenses'!$G:$G,'🧾 Expenses'!$B:$B,H$8,'🧾 Expenses'!$D:$D,"Other",'🧾 Expenses'!$A:$A,"&gt;="&amp;DATE($D$6,1,1),'🧾 Expenses'!$A:$A,"&lt;="&amp;DATE($D$6,12,31)))</f>
        <v/>
      </c>
      <c r="I26" s="34">
        <f t="shared" si="1"/>
        <v>0</v>
      </c>
    </row>
    <row r="27" ht="15.75" customHeight="1"/>
    <row r="28" ht="15.75" customHeight="1">
      <c r="C28" s="40" t="s">
        <v>128</v>
      </c>
      <c r="D28" s="32">
        <f t="shared" ref="D28:H28" si="2">IF(D$8="","",SUM(D12:D26))</f>
        <v>1607.75</v>
      </c>
      <c r="E28" s="32">
        <f t="shared" si="2"/>
        <v>1441.2</v>
      </c>
      <c r="F28" s="32" t="str">
        <f t="shared" si="2"/>
        <v/>
      </c>
      <c r="G28" s="32" t="str">
        <f t="shared" si="2"/>
        <v/>
      </c>
      <c r="H28" s="32" t="str">
        <f t="shared" si="2"/>
        <v/>
      </c>
      <c r="I28" s="32">
        <f t="shared" ref="I28:I29" si="4">SUM(D28:H28)</f>
        <v>3048.95</v>
      </c>
    </row>
    <row r="29" ht="25.5" customHeight="1">
      <c r="C29" s="53" t="s">
        <v>129</v>
      </c>
      <c r="D29" s="34">
        <f t="shared" ref="D29:H29" si="3">IF(D$8="","",D9-D28)</f>
        <v>3842.25</v>
      </c>
      <c r="E29" s="34">
        <f t="shared" si="3"/>
        <v>868.8</v>
      </c>
      <c r="F29" s="34" t="str">
        <f t="shared" si="3"/>
        <v/>
      </c>
      <c r="G29" s="34" t="str">
        <f t="shared" si="3"/>
        <v/>
      </c>
      <c r="H29" s="34" t="str">
        <f t="shared" si="3"/>
        <v/>
      </c>
      <c r="I29" s="54">
        <f t="shared" si="4"/>
        <v>4711.05</v>
      </c>
    </row>
    <row r="30" ht="15.75" customHeight="1"/>
    <row r="31" ht="30.0" customHeight="1">
      <c r="B31" s="50" t="s">
        <v>130</v>
      </c>
    </row>
    <row r="32" ht="15.75" customHeight="1"/>
    <row r="33" ht="15.75" customHeight="1"/>
    <row r="34" ht="15.75" customHeight="1">
      <c r="C34" s="10" t="s">
        <v>131</v>
      </c>
      <c r="D34" s="42">
        <f>IF(D$8="","",SUMIFS('💵 Income'!$L:$L,'💵 Income'!$B:$B,D$8,'💵 Income'!$A:$A,"&gt;="&amp;DATE($D$6,1,1),'💵 Income'!$A:$A,"&lt;="&amp;DATE($D$6,12,31)))</f>
        <v>5313.05</v>
      </c>
      <c r="E34" s="42">
        <f>IF(E$8="","",SUMIFS('💵 Income'!$L:$L,'💵 Income'!$B:$B,E$8,'💵 Income'!$A:$A,"&gt;="&amp;DATE($D$6,1,1),'💵 Income'!$A:$A,"&lt;="&amp;DATE($D$6,12,31)))</f>
        <v>2170.8</v>
      </c>
      <c r="F34" s="42" t="str">
        <f>IF(F$8="","",SUMIFS('💵 Income'!$L:$L,'💵 Income'!$B:$B,F$8,'💵 Income'!$A:$A,"&gt;="&amp;DATE($D$6,1,1),'💵 Income'!$A:$A,"&lt;="&amp;DATE($D$6,12,31)))</f>
        <v/>
      </c>
      <c r="G34" s="42" t="str">
        <f>IF(G$8="","",SUMIFS('💵 Income'!$L:$L,'💵 Income'!$B:$B,G$8,'💵 Income'!$A:$A,"&gt;="&amp;DATE($D$6,1,1),'💵 Income'!$A:$A,"&lt;="&amp;DATE($D$6,12,31)))</f>
        <v/>
      </c>
      <c r="H34" s="42" t="str">
        <f>IF(H$8="","",SUMIFS('💵 Income'!$L:$L,'💵 Income'!$B:$B,H$8,'💵 Income'!$A:$A,"&gt;="&amp;DATE($D$6,1,1),'💵 Income'!$A:$A,"&lt;="&amp;DATE($D$6,12,31)))</f>
        <v/>
      </c>
      <c r="I34" s="55">
        <f>SUM(D34:H34)</f>
        <v>7483.85</v>
      </c>
    </row>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B2:I2"/>
    <mergeCell ref="B4:I4"/>
    <mergeCell ref="B31:I32"/>
  </mergeCells>
  <printOptions/>
  <pageMargins bottom="1.0" footer="0.0" header="0.0" left="0.75" right="0.75" top="1.0"/>
  <pageSetup fitToHeight="0"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E9E4EF"/>
    <pageSetUpPr fitToPage="1"/>
  </sheetPr>
  <sheetViews>
    <sheetView showGridLines="0" workbookViewId="0"/>
  </sheetViews>
  <sheetFormatPr customHeight="1" defaultColWidth="14.43" defaultRowHeight="15.0"/>
  <cols>
    <col customWidth="1" min="1" max="1" width="2.0"/>
    <col customWidth="1" min="2" max="2" width="26.0"/>
    <col customWidth="1" min="3" max="3" width="2.0"/>
    <col customWidth="1" min="4" max="4" width="24.0"/>
    <col customWidth="1" min="5" max="5" width="12.0"/>
    <col customWidth="1" min="6" max="6" width="2.0"/>
    <col customWidth="1" min="7" max="7" width="6.0"/>
    <col customWidth="1" min="8" max="8" width="36.0"/>
    <col customWidth="1" min="9" max="26" width="8.71"/>
  </cols>
  <sheetData>
    <row r="2" ht="39.75" customHeight="1">
      <c r="B2" s="2" t="s">
        <v>115</v>
      </c>
      <c r="C2" s="3"/>
      <c r="D2" s="3"/>
      <c r="E2" s="3"/>
      <c r="F2" s="3"/>
      <c r="G2" s="3"/>
      <c r="H2" s="4"/>
    </row>
    <row r="4" ht="25.5" customHeight="1">
      <c r="B4" s="5" t="s">
        <v>116</v>
      </c>
    </row>
    <row r="6">
      <c r="B6" s="7" t="s">
        <v>117</v>
      </c>
      <c r="D6" s="7" t="s">
        <v>118</v>
      </c>
      <c r="G6" s="7" t="s">
        <v>119</v>
      </c>
    </row>
    <row r="7" ht="21.0" customHeight="1">
      <c r="B7" s="44" t="s">
        <v>27</v>
      </c>
      <c r="D7" s="11" t="s">
        <v>120</v>
      </c>
      <c r="E7" s="45">
        <v>0.03</v>
      </c>
      <c r="G7" s="39">
        <v>5.0</v>
      </c>
      <c r="H7" s="46" t="s">
        <v>72</v>
      </c>
    </row>
    <row r="8" ht="21.0" customHeight="1">
      <c r="B8" s="47" t="s">
        <v>48</v>
      </c>
      <c r="D8" s="11" t="s">
        <v>121</v>
      </c>
      <c r="E8" s="48" t="s">
        <v>122</v>
      </c>
      <c r="G8" s="39">
        <v>6.0</v>
      </c>
      <c r="H8" s="46" t="s">
        <v>79</v>
      </c>
    </row>
    <row r="9" ht="21.0" customHeight="1">
      <c r="B9" s="49"/>
      <c r="D9" s="50" t="s">
        <v>123</v>
      </c>
      <c r="G9" s="39">
        <v>7.0</v>
      </c>
      <c r="H9" s="46" t="s">
        <v>39</v>
      </c>
    </row>
    <row r="10" ht="21.0" customHeight="1">
      <c r="B10" s="51"/>
      <c r="G10" s="39">
        <v>8.0</v>
      </c>
      <c r="H10" s="46" t="s">
        <v>111</v>
      </c>
    </row>
    <row r="11" ht="21.0" customHeight="1">
      <c r="B11" s="52"/>
      <c r="G11" s="39">
        <v>9.0</v>
      </c>
      <c r="H11" s="46" t="s">
        <v>53</v>
      </c>
    </row>
    <row r="12" ht="21.0" customHeight="1">
      <c r="D12" s="7" t="s">
        <v>124</v>
      </c>
      <c r="G12" s="39">
        <v>10.0</v>
      </c>
      <c r="H12" s="46" t="s">
        <v>83</v>
      </c>
    </row>
    <row r="13" ht="21.0" customHeight="1">
      <c r="D13" s="46" t="s">
        <v>29</v>
      </c>
      <c r="G13" s="39">
        <v>11.0</v>
      </c>
      <c r="H13" s="46" t="s">
        <v>112</v>
      </c>
    </row>
    <row r="14" ht="21.0" customHeight="1">
      <c r="B14" s="7" t="s">
        <v>125</v>
      </c>
      <c r="D14" s="46" t="s">
        <v>63</v>
      </c>
      <c r="G14" s="39">
        <v>12.0</v>
      </c>
      <c r="H14" s="46" t="s">
        <v>113</v>
      </c>
    </row>
    <row r="15" ht="21.0" customHeight="1">
      <c r="B15" s="46" t="s">
        <v>45</v>
      </c>
      <c r="D15" s="46" t="s">
        <v>94</v>
      </c>
      <c r="G15" s="39">
        <v>13.0</v>
      </c>
      <c r="H15" s="46" t="s">
        <v>114</v>
      </c>
    </row>
    <row r="16" ht="21.0" customHeight="1">
      <c r="B16" s="46" t="s">
        <v>61</v>
      </c>
      <c r="D16" s="46" t="s">
        <v>56</v>
      </c>
      <c r="G16" s="39">
        <v>14.0</v>
      </c>
      <c r="H16" s="46" t="s">
        <v>66</v>
      </c>
    </row>
    <row r="17" ht="21.0" customHeight="1">
      <c r="B17" s="46" t="s">
        <v>80</v>
      </c>
      <c r="D17" s="46" t="s">
        <v>126</v>
      </c>
      <c r="G17" s="39">
        <v>15.0</v>
      </c>
      <c r="H17" s="46" t="s">
        <v>59</v>
      </c>
    </row>
    <row r="18" ht="21.0" customHeight="1">
      <c r="B18" s="46" t="s">
        <v>67</v>
      </c>
      <c r="G18" s="39">
        <v>16.0</v>
      </c>
      <c r="H18" s="46" t="s">
        <v>88</v>
      </c>
    </row>
    <row r="19" ht="21.0" customHeight="1">
      <c r="B19" s="46" t="s">
        <v>126</v>
      </c>
      <c r="G19" s="39">
        <v>17.0</v>
      </c>
      <c r="H19" s="46" t="s">
        <v>55</v>
      </c>
    </row>
    <row r="20" ht="21.0" customHeight="1">
      <c r="G20" s="39">
        <v>18.0</v>
      </c>
      <c r="H20" s="46" t="s">
        <v>127</v>
      </c>
    </row>
    <row r="21" ht="21.0" customHeight="1">
      <c r="G21" s="39">
        <v>19.0</v>
      </c>
      <c r="H21" s="46" t="s">
        <v>126</v>
      </c>
    </row>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B2:H2"/>
    <mergeCell ref="B4:H4"/>
    <mergeCell ref="G6:H6"/>
    <mergeCell ref="D9:E10"/>
  </mergeCells>
  <printOptions/>
  <pageMargins bottom="1.0" footer="0.0" header="0.0" left="0.75" right="0.75" top="1.0"/>
  <pageSetup fitToHeight="0" orientation="portrait"/>
  <drawing r:id="rId1"/>
</worksheet>
</file>